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mprh.local\clients\PAZ\Akademija\Odjel za financije\TB\UV\UV 2024.12\"/>
    </mc:Choice>
  </mc:AlternateContent>
  <bookViews>
    <workbookView xWindow="1560" yWindow="1080" windowWidth="17235" windowHeight="16440" tabRatio="825"/>
  </bookViews>
  <sheets>
    <sheet name="SAŽETAK" sheetId="1" r:id="rId1"/>
    <sheet name=" Račun prihoda i rashoda -ekono" sheetId="3" r:id="rId2"/>
    <sheet name="Račun prihoda i rashoda - izvor" sheetId="5" r:id="rId3"/>
    <sheet name="Račun rashoda - funkcija" sheetId="8" r:id="rId4"/>
    <sheet name="Račun financiranja - ekonomska" sheetId="6" r:id="rId5"/>
    <sheet name="Račun financiranja - izvori" sheetId="10" r:id="rId6"/>
    <sheet name="Posebni dio" sheetId="15" state="hidden" r:id="rId7"/>
  </sheets>
  <definedNames>
    <definedName name="_xlnm.Print_Area" localSheetId="1">' Račun prihoda i rashoda -ekono'!$B$1:$H$88</definedName>
    <definedName name="_xlnm.Print_Area" localSheetId="6">'Posebni dio'!#REF!</definedName>
    <definedName name="_xlnm.Print_Area" localSheetId="0">SAŽETAK!$B$1:$J$28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2" i="10" l="1"/>
  <c r="E22" i="10"/>
  <c r="F22" i="10"/>
  <c r="J124" i="3"/>
  <c r="I124" i="3"/>
  <c r="H124" i="3"/>
  <c r="J128" i="3"/>
  <c r="I128" i="3"/>
  <c r="H128" i="3"/>
  <c r="J126" i="3"/>
  <c r="I126" i="3"/>
  <c r="H126" i="3"/>
  <c r="J122" i="3"/>
  <c r="I122" i="3"/>
  <c r="H122" i="3"/>
  <c r="J111" i="3"/>
  <c r="I111" i="3"/>
  <c r="H111" i="3"/>
  <c r="I132" i="3"/>
  <c r="H132" i="3"/>
  <c r="J132" i="3"/>
  <c r="H130" i="3"/>
  <c r="H144" i="3"/>
  <c r="G145" i="3"/>
  <c r="G146" i="3"/>
  <c r="I146" i="3"/>
  <c r="I145" i="3" s="1"/>
  <c r="J146" i="3"/>
  <c r="J145" i="3" s="1"/>
  <c r="H145" i="3"/>
  <c r="H146" i="3"/>
  <c r="J81" i="3" l="1"/>
  <c r="I81" i="3"/>
  <c r="H81" i="3"/>
  <c r="C35" i="10"/>
  <c r="G13" i="3" l="1"/>
  <c r="G12" i="3" s="1"/>
  <c r="G16" i="3"/>
  <c r="G15" i="3" s="1"/>
  <c r="G19" i="3"/>
  <c r="G24" i="3"/>
  <c r="G27" i="3"/>
  <c r="G30" i="3"/>
  <c r="G33" i="3"/>
  <c r="G36" i="3"/>
  <c r="G39" i="3"/>
  <c r="G42" i="3"/>
  <c r="G48" i="3"/>
  <c r="G47" i="3" s="1"/>
  <c r="G57" i="3"/>
  <c r="G56" i="3" s="1"/>
  <c r="G62" i="3"/>
  <c r="G71" i="3"/>
  <c r="G70" i="3" s="1"/>
  <c r="G74" i="3"/>
  <c r="G80" i="3"/>
  <c r="G79" i="3" s="1"/>
  <c r="G85" i="3"/>
  <c r="G84" i="3" s="1"/>
  <c r="G86" i="3"/>
  <c r="G95" i="3"/>
  <c r="G99" i="3"/>
  <c r="G101" i="3"/>
  <c r="G105" i="3"/>
  <c r="G110" i="3"/>
  <c r="G117" i="3"/>
  <c r="G127" i="3"/>
  <c r="G129" i="3"/>
  <c r="G138" i="3"/>
  <c r="G140" i="3"/>
  <c r="G137" i="3" s="1"/>
  <c r="G149" i="3"/>
  <c r="G148" i="3" s="1"/>
  <c r="G156" i="3"/>
  <c r="G159" i="3"/>
  <c r="G158" i="3" s="1"/>
  <c r="G104" i="3" l="1"/>
  <c r="G94" i="3"/>
  <c r="G11" i="3"/>
  <c r="G10" i="3" s="1"/>
  <c r="G144" i="3"/>
  <c r="G93" i="3" l="1"/>
  <c r="G92" i="3" s="1"/>
  <c r="F7" i="10" l="1"/>
  <c r="F10" i="10"/>
  <c r="F12" i="10"/>
  <c r="F15" i="10"/>
  <c r="F19" i="10"/>
  <c r="F23" i="10"/>
  <c r="F26" i="10"/>
  <c r="F28" i="10"/>
  <c r="F31" i="10"/>
  <c r="F35" i="10"/>
  <c r="F6" i="10" l="1"/>
  <c r="J11" i="6"/>
  <c r="J10" i="6" s="1"/>
  <c r="J9" i="6" s="1"/>
  <c r="J16" i="6"/>
  <c r="J15" i="6" s="1"/>
  <c r="J14" i="6" s="1"/>
  <c r="F7" i="8"/>
  <c r="F11" i="8"/>
  <c r="F7" i="5"/>
  <c r="F10" i="5"/>
  <c r="F12" i="5"/>
  <c r="F15" i="5"/>
  <c r="F19" i="5"/>
  <c r="F23" i="5"/>
  <c r="F26" i="5"/>
  <c r="F28" i="5"/>
  <c r="F31" i="5"/>
  <c r="F35" i="5"/>
  <c r="J95" i="3"/>
  <c r="J99" i="3"/>
  <c r="J101" i="3"/>
  <c r="J105" i="3"/>
  <c r="J110" i="3"/>
  <c r="J117" i="3"/>
  <c r="J127" i="3"/>
  <c r="J129" i="3"/>
  <c r="J138" i="3"/>
  <c r="J140" i="3"/>
  <c r="J149" i="3"/>
  <c r="J156" i="3"/>
  <c r="J159" i="3"/>
  <c r="J158" i="3" s="1"/>
  <c r="J13" i="3"/>
  <c r="J12" i="3" s="1"/>
  <c r="J16" i="3"/>
  <c r="J19" i="3"/>
  <c r="J24" i="3"/>
  <c r="J27" i="3"/>
  <c r="J30" i="3"/>
  <c r="J33" i="3"/>
  <c r="J36" i="3"/>
  <c r="J39" i="3"/>
  <c r="J42" i="3"/>
  <c r="J48" i="3"/>
  <c r="J47" i="3" s="1"/>
  <c r="J57" i="3"/>
  <c r="J62" i="3"/>
  <c r="J71" i="3"/>
  <c r="J74" i="3"/>
  <c r="J80" i="3"/>
  <c r="J79" i="3" s="1"/>
  <c r="J86" i="3"/>
  <c r="J85" i="3" s="1"/>
  <c r="J84" i="3" s="1"/>
  <c r="J27" i="1"/>
  <c r="J24" i="1"/>
  <c r="J15" i="1"/>
  <c r="J12" i="1"/>
  <c r="J16" i="1" l="1"/>
  <c r="J28" i="1"/>
  <c r="F6" i="5"/>
  <c r="J148" i="3"/>
  <c r="J144" i="3" s="1"/>
  <c r="J56" i="3"/>
  <c r="J137" i="3"/>
  <c r="J94" i="3"/>
  <c r="J70" i="3"/>
  <c r="F22" i="5"/>
  <c r="J104" i="3"/>
  <c r="J93" i="3" s="1"/>
  <c r="J15" i="3"/>
  <c r="J11" i="3" s="1"/>
  <c r="J10" i="3" s="1"/>
  <c r="F6" i="8"/>
  <c r="J92" i="3" l="1"/>
  <c r="H86" i="3" l="1"/>
  <c r="H85" i="3" s="1"/>
  <c r="H84" i="3" s="1"/>
  <c r="I86" i="3"/>
  <c r="H80" i="3"/>
  <c r="H79" i="3" s="1"/>
  <c r="I80" i="3"/>
  <c r="I79" i="3" s="1"/>
  <c r="H74" i="3"/>
  <c r="I74" i="3"/>
  <c r="H71" i="3"/>
  <c r="I71" i="3"/>
  <c r="H62" i="3"/>
  <c r="I62" i="3"/>
  <c r="H57" i="3"/>
  <c r="I57" i="3"/>
  <c r="H48" i="3"/>
  <c r="H47" i="3" s="1"/>
  <c r="I48" i="3"/>
  <c r="I47" i="3" s="1"/>
  <c r="H42" i="3"/>
  <c r="I42" i="3"/>
  <c r="H39" i="3"/>
  <c r="I39" i="3"/>
  <c r="H36" i="3"/>
  <c r="I36" i="3"/>
  <c r="H33" i="3"/>
  <c r="I33" i="3"/>
  <c r="H30" i="3"/>
  <c r="I30" i="3"/>
  <c r="H27" i="3"/>
  <c r="I27" i="3"/>
  <c r="H24" i="3"/>
  <c r="I24" i="3"/>
  <c r="H19" i="3"/>
  <c r="I19" i="3"/>
  <c r="H16" i="3"/>
  <c r="I16" i="3"/>
  <c r="H13" i="3"/>
  <c r="H12" i="3" s="1"/>
  <c r="I13" i="3"/>
  <c r="H56" i="3" l="1"/>
  <c r="H70" i="3"/>
  <c r="H15" i="3"/>
  <c r="I15" i="3"/>
  <c r="I12" i="3"/>
  <c r="I56" i="3"/>
  <c r="I70" i="3"/>
  <c r="I85" i="3"/>
  <c r="I159" i="3"/>
  <c r="I158" i="3" s="1"/>
  <c r="H159" i="3"/>
  <c r="H158" i="3" s="1"/>
  <c r="I156" i="3"/>
  <c r="H156" i="3"/>
  <c r="I149" i="3"/>
  <c r="H149" i="3"/>
  <c r="I140" i="3"/>
  <c r="H140" i="3"/>
  <c r="I138" i="3"/>
  <c r="H138" i="3"/>
  <c r="I129" i="3"/>
  <c r="H129" i="3"/>
  <c r="I127" i="3"/>
  <c r="H127" i="3"/>
  <c r="I117" i="3"/>
  <c r="H117" i="3"/>
  <c r="I110" i="3"/>
  <c r="H110" i="3"/>
  <c r="I105" i="3"/>
  <c r="H105" i="3"/>
  <c r="I101" i="3"/>
  <c r="H101" i="3"/>
  <c r="I99" i="3"/>
  <c r="H99" i="3"/>
  <c r="I95" i="3"/>
  <c r="H95" i="3"/>
  <c r="I94" i="3" l="1"/>
  <c r="I137" i="3"/>
  <c r="H94" i="3"/>
  <c r="H137" i="3"/>
  <c r="H11" i="3"/>
  <c r="H10" i="3" s="1"/>
  <c r="H148" i="3"/>
  <c r="I148" i="3"/>
  <c r="I144" i="3" s="1"/>
  <c r="I84" i="3"/>
  <c r="I11" i="3"/>
  <c r="I10" i="3" s="1"/>
  <c r="H104" i="3"/>
  <c r="H93" i="3" s="1"/>
  <c r="I104" i="3"/>
  <c r="H92" i="3" l="1"/>
  <c r="I93" i="3"/>
  <c r="I92" i="3" l="1"/>
  <c r="G16" i="6" l="1"/>
  <c r="G15" i="6" s="1"/>
  <c r="G14" i="6" s="1"/>
  <c r="H16" i="6"/>
  <c r="H15" i="6" s="1"/>
  <c r="H14" i="6" s="1"/>
  <c r="I16" i="6"/>
  <c r="I15" i="6" s="1"/>
  <c r="I14" i="6" s="1"/>
  <c r="G11" i="6"/>
  <c r="G10" i="6" s="1"/>
  <c r="G9" i="6" s="1"/>
  <c r="H11" i="6"/>
  <c r="H10" i="6" s="1"/>
  <c r="H9" i="6" s="1"/>
  <c r="I11" i="6"/>
  <c r="I10" i="6" s="1"/>
  <c r="I9" i="6" s="1"/>
  <c r="D35" i="10"/>
  <c r="E35" i="10"/>
  <c r="C31" i="10"/>
  <c r="D31" i="10"/>
  <c r="E31" i="10"/>
  <c r="C28" i="10"/>
  <c r="D28" i="10"/>
  <c r="E28" i="10"/>
  <c r="C26" i="10"/>
  <c r="D26" i="10"/>
  <c r="E26" i="10"/>
  <c r="C23" i="10"/>
  <c r="D23" i="10"/>
  <c r="E23" i="10"/>
  <c r="C19" i="10"/>
  <c r="D19" i="10"/>
  <c r="E19" i="10"/>
  <c r="C15" i="10"/>
  <c r="D15" i="10"/>
  <c r="E15" i="10"/>
  <c r="C12" i="10"/>
  <c r="D12" i="10"/>
  <c r="E12" i="10"/>
  <c r="C10" i="10"/>
  <c r="D10" i="10"/>
  <c r="E10" i="10"/>
  <c r="C7" i="10"/>
  <c r="D7" i="10"/>
  <c r="E7" i="10"/>
  <c r="C22" i="10" l="1"/>
  <c r="E6" i="10"/>
  <c r="D6" i="10"/>
  <c r="C6" i="10"/>
  <c r="C11" i="8" l="1"/>
  <c r="C6" i="8" s="1"/>
  <c r="D11" i="8"/>
  <c r="E11" i="8"/>
  <c r="C7" i="8"/>
  <c r="D7" i="8"/>
  <c r="E7" i="8"/>
  <c r="D6" i="8" l="1"/>
  <c r="E6" i="8"/>
  <c r="C35" i="5"/>
  <c r="D35" i="5"/>
  <c r="E35" i="5"/>
  <c r="C31" i="5"/>
  <c r="D31" i="5"/>
  <c r="E31" i="5"/>
  <c r="C28" i="5"/>
  <c r="D28" i="5"/>
  <c r="E28" i="5"/>
  <c r="C26" i="5"/>
  <c r="D26" i="5"/>
  <c r="E26" i="5"/>
  <c r="C23" i="5"/>
  <c r="D23" i="5"/>
  <c r="E23" i="5"/>
  <c r="C19" i="5"/>
  <c r="D19" i="5"/>
  <c r="E19" i="5"/>
  <c r="C15" i="5"/>
  <c r="D15" i="5"/>
  <c r="E15" i="5"/>
  <c r="C12" i="5"/>
  <c r="D12" i="5"/>
  <c r="E12" i="5"/>
  <c r="C10" i="5"/>
  <c r="D10" i="5"/>
  <c r="E10" i="5"/>
  <c r="C7" i="5"/>
  <c r="D7" i="5"/>
  <c r="E7" i="5"/>
  <c r="D22" i="5" l="1"/>
  <c r="C22" i="5"/>
  <c r="E6" i="5"/>
  <c r="D6" i="5"/>
  <c r="E22" i="5"/>
  <c r="C6" i="5"/>
  <c r="G27" i="1" l="1"/>
  <c r="H27" i="1"/>
  <c r="I27" i="1"/>
  <c r="G24" i="1"/>
  <c r="H24" i="1"/>
  <c r="I24" i="1"/>
  <c r="G15" i="1"/>
  <c r="H15" i="1"/>
  <c r="I15" i="1"/>
  <c r="G12" i="1"/>
  <c r="H12" i="1"/>
  <c r="I12" i="1"/>
  <c r="I28" i="1" l="1"/>
  <c r="H28" i="1"/>
  <c r="G28" i="1"/>
  <c r="G16" i="1"/>
  <c r="H16" i="1"/>
  <c r="I16" i="1"/>
</calcChain>
</file>

<file path=xl/sharedStrings.xml><?xml version="1.0" encoding="utf-8"?>
<sst xmlns="http://schemas.openxmlformats.org/spreadsheetml/2006/main" count="292" uniqueCount="211">
  <si>
    <t>PRIHODI UKUPNO</t>
  </si>
  <si>
    <t>RASHODI UKUPNO</t>
  </si>
  <si>
    <t>RAZLIKA - VIŠAK / MANJAK</t>
  </si>
  <si>
    <t>Prihodi poslovanja</t>
  </si>
  <si>
    <t>Rashodi poslovanja</t>
  </si>
  <si>
    <t>Rashodi za zaposlene</t>
  </si>
  <si>
    <t>Rashodi za nabavu nefinancijske imovine</t>
  </si>
  <si>
    <t>BROJČANA OZNAKA I NAZIV</t>
  </si>
  <si>
    <t>Primici od financijske imovine i zaduživanja</t>
  </si>
  <si>
    <t>Izdaci za financijsku imovinu i otplate zajmova</t>
  </si>
  <si>
    <t>I. OPĆI DIO</t>
  </si>
  <si>
    <t>Materijalni rashodi</t>
  </si>
  <si>
    <t>Primici od zaduživanja</t>
  </si>
  <si>
    <t>Izdaci za otplatu glavnice primljenih kredita i zajmova</t>
  </si>
  <si>
    <t>Pomoći iz inozemstva i od subjekata unutar općeg proračuna</t>
  </si>
  <si>
    <t>PRIJENOS SREDSTAVA IZ PRETHODNE GODINE</t>
  </si>
  <si>
    <t xml:space="preserve"> Prihodi od prodaje proizvoda i robe te pruženih usluga i prihodi od donacija</t>
  </si>
  <si>
    <t>1 Opći prihodi i primici</t>
  </si>
  <si>
    <t>11 Opći prihodi i primici</t>
  </si>
  <si>
    <t>12 Sredstva učešća za pomoći</t>
  </si>
  <si>
    <t>3 Vlastiti prihodi</t>
  </si>
  <si>
    <t>31 Vlastiti prihodi</t>
  </si>
  <si>
    <t>Prihodi od prodaje nefinancijske imovine</t>
  </si>
  <si>
    <t>Prihodi od prodaje proizvedene dugotrajne imovine</t>
  </si>
  <si>
    <t>7 PRIHODI OD PRODAJE NEFINANCIJSKE IMOVINE</t>
  </si>
  <si>
    <t>6 PRIHODI POSLOVANJA</t>
  </si>
  <si>
    <t>3 RASHODI  POSLOVANJA</t>
  </si>
  <si>
    <t>4 RASHODI ZA NABAVU NEFINANCIJSKE IMOVINE</t>
  </si>
  <si>
    <t>8 PRIMICI OD FINANCIJSKE IMOVINE I ZADUŽIVANJA</t>
  </si>
  <si>
    <t>5 IZDACI ZA FINANCIJSKU IMOVINU I OTPLATE ZAJMOVA</t>
  </si>
  <si>
    <t>Pomoći od inozemnih vlada</t>
  </si>
  <si>
    <t>Tekuće pomoći od inozemnih vlada</t>
  </si>
  <si>
    <t>Prihodi od prodaje proizvoda i robe te pruženih usluga</t>
  </si>
  <si>
    <t>Prihodi od prodaje proizvoda i robe</t>
  </si>
  <si>
    <t>Prihodi od prodaje građevinskih objekata</t>
  </si>
  <si>
    <t>Stambeni objekti</t>
  </si>
  <si>
    <t>Plaće (Bruto)</t>
  </si>
  <si>
    <t>Plaće za redovan rad</t>
  </si>
  <si>
    <t>Naknade troškova zaposlenima</t>
  </si>
  <si>
    <t>Službena putovanja</t>
  </si>
  <si>
    <t>Primljeni krediti i zajmovi od međunarodnih organizacija, institucija i tijela EU te inozemnih vlada</t>
  </si>
  <si>
    <t>Primljeni zajmovi od međunarodnih organizacija</t>
  </si>
  <si>
    <t>Otplata glavnice primljenih kredita i zajmova od međunarodnih organizacija, institucija i tijela EU te inozemnih vlada</t>
  </si>
  <si>
    <t>Otplata glavnice primljenih zajmova od međunarodnih organizacija</t>
  </si>
  <si>
    <t>UKUPNO PRIMICI</t>
  </si>
  <si>
    <t xml:space="preserve">UKUPNO IZDACI </t>
  </si>
  <si>
    <t xml:space="preserve">UKUPNO PRIHODI </t>
  </si>
  <si>
    <t>UKUPNO RASHODI</t>
  </si>
  <si>
    <t>UKUPNO PRIHODI</t>
  </si>
  <si>
    <t>RAZLIKA PRIMITAKA I IZDATAKA</t>
  </si>
  <si>
    <t>PRIJENOS SREDSTAVA U SLJEDEĆE RAZDOBLJE</t>
  </si>
  <si>
    <t xml:space="preserve">NETO FINANCIRANJE </t>
  </si>
  <si>
    <t xml:space="preserve">VIŠAK/MANJAK + NETO FINANCIRANJE </t>
  </si>
  <si>
    <t>UKUPNI RASHODI</t>
  </si>
  <si>
    <t>4 Prihodi za posebne namjene</t>
  </si>
  <si>
    <t>41 Prihodi od igara na sreću</t>
  </si>
  <si>
    <t>43 Ostali prihodi za posebne namjene</t>
  </si>
  <si>
    <t>5 Pomoći</t>
  </si>
  <si>
    <t>51 Pomoći EU</t>
  </si>
  <si>
    <t>52 Ostale pomoći i darovnice</t>
  </si>
  <si>
    <t>56 Fondovi EU
561 Europski kohezijski fond (ESF)</t>
  </si>
  <si>
    <t>6 Donacije</t>
  </si>
  <si>
    <t>61 Donacije</t>
  </si>
  <si>
    <t>03 Javni red i sigurnost</t>
  </si>
  <si>
    <t>033 Sudovi</t>
  </si>
  <si>
    <t>034 Zatvori</t>
  </si>
  <si>
    <t>036 Rashodi za javni red i sigurnost koji nisu drugdje svrstani</t>
  </si>
  <si>
    <t>01 Opće i javne usluge</t>
  </si>
  <si>
    <t xml:space="preserve">013 Opće usluge </t>
  </si>
  <si>
    <t>Primljeni krediti i zajmovi od institucija i tijela EU</t>
  </si>
  <si>
    <t>Otplata glavnice primljenih zajmova od inozemnih vlada u EU</t>
  </si>
  <si>
    <t>Prihodi od poreza</t>
  </si>
  <si>
    <t>Porezi na robu i usluge</t>
  </si>
  <si>
    <t>Porez na dobitek od igra na sreću i ostali porezi od igara na sreću</t>
  </si>
  <si>
    <t xml:space="preserve">Kapitalne pomoći od inozemnih vlada </t>
  </si>
  <si>
    <t>Pomoći od međunrodnih organizacija te insitucija i tijela EU</t>
  </si>
  <si>
    <t>Tekuće pomoći od međunarodnih organizacija</t>
  </si>
  <si>
    <t>Kapitalne pomoći od međunarodnih organizacija</t>
  </si>
  <si>
    <t>Tekuće ppomoći od institucija i tijela EU</t>
  </si>
  <si>
    <t>Kapitlne pomoći od institucija i tijela EU</t>
  </si>
  <si>
    <t xml:space="preserve">Pomoći prorčaunu iz drugih prorčauna i izvanproračunskim korisnicima </t>
  </si>
  <si>
    <t xml:space="preserve">Tekuće pomoći proračunu iz drugih proračuna i izvanproračunskim korisnicima </t>
  </si>
  <si>
    <t xml:space="preserve">Kapitalne pomoći proračunu iz drugih proračuna  i izvanproračunskim korisnicima </t>
  </si>
  <si>
    <t>Pomoći od izvanproračunskih korisnika</t>
  </si>
  <si>
    <t xml:space="preserve">Tekuće pomoći od izvanproračunskih korisnika </t>
  </si>
  <si>
    <t>Kapitalne pomoći od izvanproračunskih korisnika</t>
  </si>
  <si>
    <t>Pomoći izravnanja za decentralizirane funkcije</t>
  </si>
  <si>
    <t>Tekuće pomoći izravnanja za decentralizirane funkcije</t>
  </si>
  <si>
    <t>Kapitalne pomoći izravnanja za decentralizirane funkcije</t>
  </si>
  <si>
    <t xml:space="preserve">Pomoći proračunskim korisnicima iz proračuna koji im nije nadležan </t>
  </si>
  <si>
    <t>Tekuće pomoći proračunskim korisnicima iz proračuna koji im nije nadležan</t>
  </si>
  <si>
    <t>Kapitalne pomoći proračunskim korisnicima iz proračuna koji im nije nadležan</t>
  </si>
  <si>
    <t>Pomoći unutar općeg proračuna temeljem protestiranih jamstava</t>
  </si>
  <si>
    <t>Pomoći primljene unutar općeg proračuna po protestiranim jamstvima</t>
  </si>
  <si>
    <t>Povrat pomoći danih unutar općeg proračuna po protestiranim jamstvima</t>
  </si>
  <si>
    <t>Pomoći temeljem prijenosa EU sredstava</t>
  </si>
  <si>
    <t>Tekuće pomoći temeljem prijenosa EU sredstava</t>
  </si>
  <si>
    <t>Kapitalne pomoći temeljem prijenosa EU sredstava</t>
  </si>
  <si>
    <t>Prijenosi između proračunskih korisnika istog proračuna</t>
  </si>
  <si>
    <t>Tekući prijenosi između proračunskih korisnika istog proračuna</t>
  </si>
  <si>
    <t>Kapitalni prijenosi između proračunskih korisnika istog proračuna</t>
  </si>
  <si>
    <t>Tekući prijenosi između proračunskih korisnika istog proračuna temeljem prijenosa EU sredstava</t>
  </si>
  <si>
    <t>Kapitalni prijenosi između proračunskih korisnika istog proračuna temeljem prijenosa EU sredstava</t>
  </si>
  <si>
    <t>Prihodi od imovine</t>
  </si>
  <si>
    <t>Prihodi od financijske imovine</t>
  </si>
  <si>
    <t>Prihodi od kamata po vrijednosnim papirima</t>
  </si>
  <si>
    <t>Kamate na oročena sredstva i depozite po viđenju</t>
  </si>
  <si>
    <t>Prihodi od zateznih kamata</t>
  </si>
  <si>
    <t>Prihodi od pozitivnih tečajnih razlika i razlika zbog primjene valutne klauzule</t>
  </si>
  <si>
    <t>Prihodi od dividendi</t>
  </si>
  <si>
    <t>Prihodi iz dobiti trgovačkih društava, kreditnih i ostalih financijskih institucija po posebnim propisima</t>
  </si>
  <si>
    <t>Ostali prihodi od financijske imovine</t>
  </si>
  <si>
    <t>Prihodi od upravnih i administrativnih pristojbi, pristojbi po posebnim propisima i naknada</t>
  </si>
  <si>
    <t>Upravne i administrativne pristojbe</t>
  </si>
  <si>
    <t>Državne upravne i sudske pristojbe</t>
  </si>
  <si>
    <t>Županijske, gradske i općinske pristojbe i naknade</t>
  </si>
  <si>
    <t>Ostale upravne pristojbe i naknade</t>
  </si>
  <si>
    <t>Ostale pristojbe i naknade</t>
  </si>
  <si>
    <t>Naknade od financijske imovine</t>
  </si>
  <si>
    <t>Prihodi od novčane naknade poslodavca zbog nezapošljavanja osoba s invaliditetom</t>
  </si>
  <si>
    <t>Prihodi po posebnim propisima</t>
  </si>
  <si>
    <t>Prihodi državne uprave</t>
  </si>
  <si>
    <t>Prihodi vodnog gospodarstva</t>
  </si>
  <si>
    <t>Doprinosi za šume</t>
  </si>
  <si>
    <t>Mjesni samodoprinos</t>
  </si>
  <si>
    <t xml:space="preserve">Ostali nespomenuti prihodi </t>
  </si>
  <si>
    <t>Prihodi od pruženih usluga</t>
  </si>
  <si>
    <t>Donacije od pravnih i fizičkih osoba izvan općeg proračuna i povrat donacija po protestiranim jamstvima</t>
  </si>
  <si>
    <t>Tekuće donacije</t>
  </si>
  <si>
    <t>Kapitalne donacije</t>
  </si>
  <si>
    <t>Povrat donacija danih neprofitnim organizacijama, građanima i kućanstvima u tuzemstvu po protestiranim jamstvima</t>
  </si>
  <si>
    <t>Povrat kapitalnih pomoći danih trgovačkim društvima i obrtnicima po protestiranim jamstvima</t>
  </si>
  <si>
    <t>Prihodi iz nadležnog proračuna i od HZZO-a temeljem ugovornih obveza</t>
  </si>
  <si>
    <t>Prihodi iz nadležnog proračuna za financiranje redovne djelatnosti proračunskih korisnika</t>
  </si>
  <si>
    <t>Prihodi iz nadležnog proračuna za financiranje rashoda poslovanja</t>
  </si>
  <si>
    <t>Prihodi iz nadležnog proračuna za financiranje rashoda za nabavu nefinancijske imovine</t>
  </si>
  <si>
    <t>Prihodi iz nadležnog proračuna za financiranje izdataka za financijsku imovinu i otplatu zajmova</t>
  </si>
  <si>
    <t>Plaće u naravi</t>
  </si>
  <si>
    <t>Plaće za prekovremeni rad</t>
  </si>
  <si>
    <t>Ostali rashodi za zaposlene</t>
  </si>
  <si>
    <t>Doprinosi na plaće</t>
  </si>
  <si>
    <t>Doprinosi za mirovinsko osiguranje</t>
  </si>
  <si>
    <t>Doprinosi za obvezno zdravstveno osiguranje</t>
  </si>
  <si>
    <t>Naknade za prijevoz, za rad na terenu i odvojeni život</t>
  </si>
  <si>
    <t>Stručno usavršavanje zaposlenika</t>
  </si>
  <si>
    <t>Ostale naknade troškova zaposlenima</t>
  </si>
  <si>
    <t>Rashodi za materijal i energiju</t>
  </si>
  <si>
    <t>Uredski materijal i ostali materijalni rashodi</t>
  </si>
  <si>
    <t>Materijal i sirovine</t>
  </si>
  <si>
    <t>Energija</t>
  </si>
  <si>
    <t>Materijal i dijelovi za tekuće i investicijsko održavanje</t>
  </si>
  <si>
    <t>Sitni inventar i auto gume</t>
  </si>
  <si>
    <t>Službena, radna i zaštitna odjeća i obuća</t>
  </si>
  <si>
    <t>Rashodi za usluge</t>
  </si>
  <si>
    <t>Usluge telefona, pošte i prijevoza</t>
  </si>
  <si>
    <t>Usluge tekućeg i investicijskog održavanja</t>
  </si>
  <si>
    <t>Usluge promidžbe i informiranja</t>
  </si>
  <si>
    <t>Komunalne usluge</t>
  </si>
  <si>
    <t>Zakupnine i najamnine</t>
  </si>
  <si>
    <t>Zdravstvene i veterinarske usluge</t>
  </si>
  <si>
    <t>Intelektualne i osobne usluge</t>
  </si>
  <si>
    <t>Računalne usluge</t>
  </si>
  <si>
    <t>Ostale usluge</t>
  </si>
  <si>
    <t>Naknade troškova osobama izvan radnog odnosa</t>
  </si>
  <si>
    <t>Ostali nepsomenuti rashodi poslovanja</t>
  </si>
  <si>
    <t>Naknade za rad predstavničkih i izvršnih tijela, povjerenstava i slično</t>
  </si>
  <si>
    <t>Premije osiguranja</t>
  </si>
  <si>
    <t>Reprezentacija</t>
  </si>
  <si>
    <t>Članarine i norme</t>
  </si>
  <si>
    <t>Pristojbe i naknade</t>
  </si>
  <si>
    <t>Troškovi sudskih postupaka</t>
  </si>
  <si>
    <t>Ostali nespomenuti rashodi poslovanja</t>
  </si>
  <si>
    <t>Financijski rashodi</t>
  </si>
  <si>
    <t>Kamate za primljene kredite i zajmove</t>
  </si>
  <si>
    <t>kamate za primljene zajmove od trgovačkih društava i obrtnika izvan javnog sektora</t>
  </si>
  <si>
    <t>Ostali financijski rashodi</t>
  </si>
  <si>
    <t>Bankarske usluge i usluge platnog prometa</t>
  </si>
  <si>
    <t>Zatezne kamate</t>
  </si>
  <si>
    <t>Ostali nespomenuti financijski rashodi</t>
  </si>
  <si>
    <t>Rashodi za nabavu proizvedene dugotrajne imovine</t>
  </si>
  <si>
    <t>Postrojenja i oprema</t>
  </si>
  <si>
    <t>Uredska oprema i namještaj</t>
  </si>
  <si>
    <t>Komunikacijska oprema</t>
  </si>
  <si>
    <t>Oprema za održavanje i zaštitu</t>
  </si>
  <si>
    <t>Medicinska i laboratorijska oprema</t>
  </si>
  <si>
    <t>Instrumenti, uređaji i strojevi</t>
  </si>
  <si>
    <t>Uređaji, strojevi i oprema za ostale namjene</t>
  </si>
  <si>
    <t>Prijevozna sredstva</t>
  </si>
  <si>
    <t>Prijevozna sredstva u cestovnom prometu</t>
  </si>
  <si>
    <t>Rashodi za dodatna ulaganja u nefinancijskoj imovini</t>
  </si>
  <si>
    <t>Dodatna ulaganja na građevisnkim objektima</t>
  </si>
  <si>
    <t>PROJEKCIJA ZA 2026.</t>
  </si>
  <si>
    <t xml:space="preserve">A. SAŽETAK  RAČUNA PRIHODA I RASHODA </t>
  </si>
  <si>
    <t>B. SAŽETAK RAČUNA FINANCIRANJA</t>
  </si>
  <si>
    <t>Napomena:  Iznosi u stupcu "Izvršenje 2022." preračunavaju se iz kuna u eure prema fiksnom tečaju konverzije (1 EUR=7,53450 kuna) i po pravilima za preračunavanje i zaokruživanje.</t>
  </si>
  <si>
    <t xml:space="preserve">A.  RAČUN PRIHODA I RASHODA </t>
  </si>
  <si>
    <t>A1. PRIHODI I RASHODI PREMA EKONOMSKOJ KLASIFIKACIJI</t>
  </si>
  <si>
    <t>A2.  PRIHODI I RASHODI PREMA IZVORIMA FINANCIRANJA</t>
  </si>
  <si>
    <t>A3. RASHODI PREMA FUNKCIJSKOJ KLASIFIKACIJI</t>
  </si>
  <si>
    <t xml:space="preserve"> b. RAČUN FINANCIRANJA</t>
  </si>
  <si>
    <t xml:space="preserve">B1. RAČUN FINANCIRANJA PREMA EKONOMSKOJ KLASIFIKACIJI </t>
  </si>
  <si>
    <t>B2.  RAČUN FINANCIRANJA PREMA IZVORIMA FINANCIRANJA</t>
  </si>
  <si>
    <t>FINANCIJSKI PLAN PRORAČUNSKOG KORISNIKA DRŽAVNOG PRORAČUNA
ZA 2024. I PROJEKCIJE ZA 2025. I 2026. GODINU</t>
  </si>
  <si>
    <t>TEKUĆI PLAN 2024</t>
  </si>
  <si>
    <t>TEKUĆI PLAN 2024.</t>
  </si>
  <si>
    <t>PLAN ZA 2025.</t>
  </si>
  <si>
    <t>PROJEKCIJA ZA 2027.</t>
  </si>
  <si>
    <t>PROJEKCIJA ZA 2026</t>
  </si>
  <si>
    <t>ostala materijalna prava</t>
  </si>
  <si>
    <t>Rashodi za nabavu neprozvedene imovine</t>
  </si>
  <si>
    <t>Nematerijalna imovina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</si>
</sst>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2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2"/>
      <color indexed="8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Times New Roman"/>
      <family val="1"/>
    </font>
    <font>
      <b/>
      <sz val="10"/>
      <color rgb="FFFF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8"/>
      <color indexed="8"/>
      <name val="Arial"/>
      <family val="2"/>
      <charset val="238"/>
    </font>
    <font>
      <b/>
      <sz val="11"/>
      <name val="Times New Roman"/>
      <family val="1"/>
    </font>
    <font>
      <sz val="10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i/>
      <sz val="10"/>
      <name val="Arial"/>
      <family val="2"/>
      <charset val="238"/>
    </font>
    <font>
      <u/>
      <sz val="10"/>
      <color indexed="12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3" fillId="0" borderId="0"/>
    <xf numFmtId="43" fontId="7" fillId="0" borderId="0" applyFon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7" fillId="0" borderId="0"/>
  </cellStyleXfs>
  <cellXfs count="98">
    <xf numFmtId="0" fontId="0" fillId="0" borderId="0" xfId="0"/>
    <xf numFmtId="0" fontId="3" fillId="0" borderId="0" xfId="0" applyFont="1"/>
    <xf numFmtId="0" fontId="6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3" fontId="3" fillId="2" borderId="3" xfId="0" applyNumberFormat="1" applyFont="1" applyFill="1" applyBorder="1" applyAlignment="1">
      <alignment horizontal="right"/>
    </xf>
    <xf numFmtId="3" fontId="3" fillId="2" borderId="3" xfId="0" applyNumberFormat="1" applyFont="1" applyFill="1" applyBorder="1" applyAlignment="1">
      <alignment horizontal="right" wrapText="1"/>
    </xf>
    <xf numFmtId="0" fontId="9" fillId="2" borderId="3" xfId="0" applyFont="1" applyFill="1" applyBorder="1" applyAlignment="1">
      <alignment horizontal="left" vertical="center" wrapText="1"/>
    </xf>
    <xf numFmtId="0" fontId="7" fillId="2" borderId="3" xfId="0" quotePrefix="1" applyFont="1" applyFill="1" applyBorder="1" applyAlignment="1">
      <alignment horizontal="left" vertical="center"/>
    </xf>
    <xf numFmtId="0" fontId="8" fillId="2" borderId="3" xfId="0" quotePrefix="1" applyFont="1" applyFill="1" applyBorder="1" applyAlignment="1">
      <alignment horizontal="left" vertical="center"/>
    </xf>
    <xf numFmtId="0" fontId="9" fillId="2" borderId="3" xfId="0" applyFont="1" applyFill="1" applyBorder="1" applyAlignment="1">
      <alignment horizontal="left" vertical="center"/>
    </xf>
    <xf numFmtId="0" fontId="7" fillId="2" borderId="3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/>
    </xf>
    <xf numFmtId="0" fontId="8" fillId="2" borderId="3" xfId="0" quotePrefix="1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0" fontId="9" fillId="2" borderId="3" xfId="0" quotePrefix="1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/>
    </xf>
    <xf numFmtId="0" fontId="7" fillId="3" borderId="2" xfId="0" applyFont="1" applyFill="1" applyBorder="1" applyAlignment="1">
      <alignment vertical="center"/>
    </xf>
    <xf numFmtId="0" fontId="8" fillId="2" borderId="3" xfId="0" applyFont="1" applyFill="1" applyBorder="1" applyAlignment="1">
      <alignment horizontal="left" vertical="center"/>
    </xf>
    <xf numFmtId="0" fontId="8" fillId="2" borderId="3" xfId="0" quotePrefix="1" applyFont="1" applyFill="1" applyBorder="1" applyAlignment="1">
      <alignment horizontal="left" vertical="center" wrapText="1" indent="1"/>
    </xf>
    <xf numFmtId="0" fontId="8" fillId="2" borderId="3" xfId="0" applyFont="1" applyFill="1" applyBorder="1" applyAlignment="1">
      <alignment horizontal="left" vertical="center" indent="1"/>
    </xf>
    <xf numFmtId="0" fontId="8" fillId="2" borderId="3" xfId="0" applyFont="1" applyFill="1" applyBorder="1" applyAlignment="1">
      <alignment horizontal="left" vertical="center" wrapText="1" indent="1"/>
    </xf>
    <xf numFmtId="0" fontId="7" fillId="2" borderId="3" xfId="0" quotePrefix="1" applyFont="1" applyFill="1" applyBorder="1" applyAlignment="1">
      <alignment horizontal="left" vertical="center"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0" fillId="0" borderId="3" xfId="0" applyBorder="1"/>
    <xf numFmtId="0" fontId="13" fillId="0" borderId="5" xfId="0" applyFont="1" applyBorder="1" applyAlignment="1">
      <alignment horizontal="right" vertical="center"/>
    </xf>
    <xf numFmtId="0" fontId="12" fillId="0" borderId="0" xfId="0" applyFont="1" applyAlignment="1">
      <alignment horizontal="center" vertical="center" wrapText="1"/>
    </xf>
    <xf numFmtId="0" fontId="14" fillId="0" borderId="0" xfId="0" applyFont="1" applyAlignment="1">
      <alignment vertical="top" wrapText="1"/>
    </xf>
    <xf numFmtId="0" fontId="15" fillId="2" borderId="3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0" fillId="3" borderId="0" xfId="0" applyFill="1"/>
    <xf numFmtId="0" fontId="15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15" fillId="3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0" fillId="0" borderId="0" xfId="0" applyAlignment="1">
      <alignment horizontal="left"/>
    </xf>
    <xf numFmtId="0" fontId="0" fillId="3" borderId="0" xfId="0" applyFill="1" applyAlignment="1">
      <alignment horizontal="left"/>
    </xf>
    <xf numFmtId="3" fontId="6" fillId="2" borderId="3" xfId="0" applyNumberFormat="1" applyFont="1" applyFill="1" applyBorder="1" applyAlignment="1">
      <alignment horizontal="right"/>
    </xf>
    <xf numFmtId="0" fontId="17" fillId="2" borderId="3" xfId="2" applyFont="1" applyFill="1" applyBorder="1" applyAlignment="1">
      <alignment horizontal="left" vertical="center" wrapText="1"/>
    </xf>
    <xf numFmtId="0" fontId="17" fillId="0" borderId="3" xfId="2" applyFont="1" applyBorder="1" applyAlignment="1">
      <alignment horizontal="left" vertical="center" wrapText="1"/>
    </xf>
    <xf numFmtId="0" fontId="18" fillId="0" borderId="3" xfId="2" applyFont="1" applyBorder="1" applyAlignment="1">
      <alignment horizontal="left" vertical="center" wrapText="1"/>
    </xf>
    <xf numFmtId="0" fontId="19" fillId="2" borderId="3" xfId="0" quotePrefix="1" applyFont="1" applyFill="1" applyBorder="1" applyAlignment="1">
      <alignment horizontal="left" vertical="center"/>
    </xf>
    <xf numFmtId="0" fontId="9" fillId="2" borderId="3" xfId="0" quotePrefix="1" applyFont="1" applyFill="1" applyBorder="1" applyAlignment="1">
      <alignment horizontal="left" vertical="center" wrapText="1"/>
    </xf>
    <xf numFmtId="43" fontId="21" fillId="0" borderId="0" xfId="3" applyFont="1"/>
    <xf numFmtId="43" fontId="21" fillId="0" borderId="3" xfId="3" applyFont="1" applyBorder="1" applyAlignment="1">
      <alignment horizontal="center"/>
    </xf>
    <xf numFmtId="43" fontId="21" fillId="0" borderId="3" xfId="3" applyFont="1" applyBorder="1"/>
    <xf numFmtId="0" fontId="9" fillId="0" borderId="5" xfId="0" applyFont="1" applyBorder="1" applyAlignment="1">
      <alignment horizontal="right" vertical="center" wrapText="1"/>
    </xf>
    <xf numFmtId="0" fontId="0" fillId="0" borderId="5" xfId="0" applyBorder="1" applyAlignment="1">
      <alignment horizontal="right" vertical="center" wrapText="1"/>
    </xf>
    <xf numFmtId="4" fontId="6" fillId="0" borderId="3" xfId="0" applyNumberFormat="1" applyFont="1" applyBorder="1" applyAlignment="1">
      <alignment horizontal="right"/>
    </xf>
    <xf numFmtId="4" fontId="7" fillId="3" borderId="3" xfId="0" applyNumberFormat="1" applyFont="1" applyFill="1" applyBorder="1" applyAlignment="1">
      <alignment vertical="center"/>
    </xf>
    <xf numFmtId="4" fontId="6" fillId="0" borderId="3" xfId="0" applyNumberFormat="1" applyFont="1" applyBorder="1" applyAlignment="1">
      <alignment horizontal="right" wrapText="1"/>
    </xf>
    <xf numFmtId="4" fontId="7" fillId="3" borderId="3" xfId="0" applyNumberFormat="1" applyFont="1" applyFill="1" applyBorder="1" applyAlignment="1">
      <alignment vertical="center" wrapText="1"/>
    </xf>
    <xf numFmtId="4" fontId="6" fillId="3" borderId="3" xfId="0" quotePrefix="1" applyNumberFormat="1" applyFont="1" applyFill="1" applyBorder="1" applyAlignment="1">
      <alignment horizontal="right" wrapText="1"/>
    </xf>
    <xf numFmtId="4" fontId="3" fillId="2" borderId="3" xfId="0" applyNumberFormat="1" applyFont="1" applyFill="1" applyBorder="1" applyAlignment="1">
      <alignment horizontal="right"/>
    </xf>
    <xf numFmtId="4" fontId="6" fillId="2" borderId="3" xfId="0" applyNumberFormat="1" applyFont="1" applyFill="1" applyBorder="1"/>
    <xf numFmtId="4" fontId="3" fillId="2" borderId="3" xfId="0" applyNumberFormat="1" applyFont="1" applyFill="1" applyBorder="1"/>
    <xf numFmtId="4" fontId="0" fillId="0" borderId="3" xfId="0" applyNumberFormat="1" applyBorder="1"/>
    <xf numFmtId="4" fontId="16" fillId="2" borderId="3" xfId="0" applyNumberFormat="1" applyFont="1" applyFill="1" applyBorder="1" applyAlignment="1">
      <alignment vertical="center" wrapText="1"/>
    </xf>
    <xf numFmtId="4" fontId="6" fillId="2" borderId="3" xfId="0" applyNumberFormat="1" applyFont="1" applyFill="1" applyBorder="1" applyAlignment="1">
      <alignment horizontal="right"/>
    </xf>
    <xf numFmtId="4" fontId="3" fillId="2" borderId="3" xfId="0" applyNumberFormat="1" applyFont="1" applyFill="1" applyBorder="1" applyAlignment="1">
      <alignment horizontal="right" wrapText="1"/>
    </xf>
    <xf numFmtId="0" fontId="6" fillId="0" borderId="3" xfId="0" quotePrefix="1" applyFont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vertical="center" wrapText="1"/>
    </xf>
    <xf numFmtId="0" fontId="6" fillId="0" borderId="3" xfId="0" quotePrefix="1" applyFont="1" applyBorder="1" applyAlignment="1">
      <alignment horizontal="center" vertical="center" wrapText="1"/>
    </xf>
    <xf numFmtId="0" fontId="15" fillId="0" borderId="1" xfId="0" quotePrefix="1" applyFont="1" applyBorder="1" applyAlignment="1">
      <alignment horizontal="center" vertical="center" wrapText="1"/>
    </xf>
    <xf numFmtId="0" fontId="15" fillId="0" borderId="2" xfId="0" quotePrefix="1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6" fillId="3" borderId="1" xfId="0" quotePrefix="1" applyFont="1" applyFill="1" applyBorder="1" applyAlignment="1">
      <alignment horizontal="left" wrapText="1"/>
    </xf>
    <xf numFmtId="0" fontId="6" fillId="3" borderId="2" xfId="0" quotePrefix="1" applyFont="1" applyFill="1" applyBorder="1" applyAlignment="1">
      <alignment horizontal="left" wrapText="1"/>
    </xf>
    <xf numFmtId="0" fontId="6" fillId="3" borderId="4" xfId="0" quotePrefix="1" applyFont="1" applyFill="1" applyBorder="1" applyAlignment="1">
      <alignment horizontal="left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/>
    <xf numFmtId="0" fontId="1" fillId="0" borderId="0" xfId="0" applyFont="1" applyAlignment="1">
      <alignment horizontal="left" vertical="top" wrapText="1"/>
    </xf>
    <xf numFmtId="0" fontId="9" fillId="3" borderId="1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vertical="center" wrapText="1"/>
    </xf>
    <xf numFmtId="0" fontId="7" fillId="3" borderId="2" xfId="0" applyFont="1" applyFill="1" applyBorder="1" applyAlignment="1">
      <alignment vertical="center"/>
    </xf>
    <xf numFmtId="0" fontId="7" fillId="0" borderId="2" xfId="0" applyFont="1" applyBorder="1" applyAlignment="1">
      <alignment vertical="center"/>
    </xf>
    <xf numFmtId="0" fontId="9" fillId="0" borderId="1" xfId="0" quotePrefix="1" applyFont="1" applyBorder="1" applyAlignment="1">
      <alignment horizontal="left" vertical="center"/>
    </xf>
    <xf numFmtId="0" fontId="15" fillId="0" borderId="3" xfId="0" quotePrefix="1" applyFont="1" applyBorder="1" applyAlignment="1">
      <alignment horizontal="center" wrapText="1"/>
    </xf>
    <xf numFmtId="0" fontId="15" fillId="0" borderId="1" xfId="0" quotePrefix="1" applyFont="1" applyBorder="1" applyAlignment="1">
      <alignment horizontal="center" wrapText="1"/>
    </xf>
    <xf numFmtId="0" fontId="6" fillId="3" borderId="3" xfId="0" quotePrefix="1" applyFont="1" applyFill="1" applyBorder="1" applyAlignment="1">
      <alignment horizontal="left" vertical="center" wrapText="1"/>
    </xf>
    <xf numFmtId="0" fontId="9" fillId="3" borderId="1" xfId="0" quotePrefix="1" applyFont="1" applyFill="1" applyBorder="1" applyAlignment="1">
      <alignment horizontal="left" vertical="center" wrapText="1"/>
    </xf>
    <xf numFmtId="0" fontId="9" fillId="0" borderId="1" xfId="0" quotePrefix="1" applyFont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15" fillId="3" borderId="4" xfId="0" applyFont="1" applyFill="1" applyBorder="1" applyAlignment="1">
      <alignment horizontal="center" vertical="center" wrapText="1"/>
    </xf>
  </cellXfs>
  <cellStyles count="6">
    <cellStyle name="Hiperveza 2" xfId="4"/>
    <cellStyle name="Normalno" xfId="0" builtinId="0"/>
    <cellStyle name="Normalno 2" xfId="5"/>
    <cellStyle name="Obično_List4" xfId="1"/>
    <cellStyle name="Obično_List7" xfId="2"/>
    <cellStyle name="Zarez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AU36"/>
  <sheetViews>
    <sheetView tabSelected="1" topLeftCell="A4" workbookViewId="0">
      <selection activeCell="N19" sqref="N19"/>
    </sheetView>
  </sheetViews>
  <sheetFormatPr defaultRowHeight="15" x14ac:dyDescent="0.25"/>
  <cols>
    <col min="6" max="9" width="25.28515625" customWidth="1"/>
    <col min="10" max="10" width="15.7109375" customWidth="1"/>
    <col min="11" max="11" width="25.28515625" customWidth="1"/>
  </cols>
  <sheetData>
    <row r="1" spans="2:11" ht="42" customHeight="1" x14ac:dyDescent="0.25">
      <c r="B1" s="78" t="s">
        <v>202</v>
      </c>
      <c r="C1" s="78"/>
      <c r="D1" s="78"/>
      <c r="E1" s="78"/>
      <c r="F1" s="78"/>
      <c r="G1" s="78"/>
      <c r="H1" s="78"/>
      <c r="I1" s="78"/>
      <c r="J1" s="78"/>
      <c r="K1" s="28"/>
    </row>
    <row r="2" spans="2:11" ht="18" customHeight="1" x14ac:dyDescent="0.25">
      <c r="B2" s="3"/>
      <c r="C2" s="3"/>
      <c r="D2" s="3"/>
      <c r="E2" s="3"/>
      <c r="F2" s="3"/>
      <c r="G2" s="3"/>
      <c r="H2" s="3"/>
      <c r="I2" s="3"/>
      <c r="J2" s="3"/>
      <c r="K2" s="3"/>
    </row>
    <row r="3" spans="2:11" ht="15.75" customHeight="1" x14ac:dyDescent="0.25">
      <c r="B3" s="78" t="s">
        <v>10</v>
      </c>
      <c r="C3" s="78"/>
      <c r="D3" s="78"/>
      <c r="E3" s="78"/>
      <c r="F3" s="78"/>
      <c r="G3" s="78"/>
      <c r="H3" s="78"/>
      <c r="I3" s="78"/>
      <c r="J3" s="78"/>
      <c r="K3" s="27"/>
    </row>
    <row r="4" spans="2:11" ht="18" x14ac:dyDescent="0.25">
      <c r="B4" s="3"/>
      <c r="C4" s="3"/>
      <c r="D4" s="3"/>
      <c r="E4" s="3"/>
      <c r="F4" s="3"/>
      <c r="G4" s="3"/>
      <c r="H4" s="3"/>
      <c r="I4" s="3"/>
      <c r="J4" s="3"/>
      <c r="K4" s="4"/>
    </row>
    <row r="5" spans="2:11" ht="18" customHeight="1" x14ac:dyDescent="0.25">
      <c r="B5" s="78" t="s">
        <v>192</v>
      </c>
      <c r="C5" s="78"/>
      <c r="D5" s="78"/>
      <c r="E5" s="78"/>
      <c r="F5" s="78"/>
      <c r="G5" s="78"/>
      <c r="H5" s="78"/>
      <c r="I5" s="78"/>
      <c r="J5" s="78"/>
      <c r="K5" s="26"/>
    </row>
    <row r="6" spans="2:11" ht="18" customHeight="1" x14ac:dyDescent="0.25">
      <c r="B6" s="39"/>
      <c r="C6" s="39"/>
      <c r="D6" s="39"/>
      <c r="E6" s="39"/>
      <c r="F6" s="39"/>
      <c r="G6" s="39"/>
      <c r="H6" s="39"/>
      <c r="I6" s="39"/>
      <c r="J6" s="39"/>
      <c r="K6" s="26"/>
    </row>
    <row r="7" spans="2:11" ht="18" customHeight="1" x14ac:dyDescent="0.25">
      <c r="B7" s="68"/>
      <c r="C7" s="68"/>
      <c r="D7" s="68"/>
      <c r="E7" s="68"/>
      <c r="F7" s="68"/>
      <c r="G7" s="5"/>
      <c r="H7" s="5"/>
      <c r="I7" s="5"/>
      <c r="J7" s="30"/>
    </row>
    <row r="8" spans="2:11" ht="25.5" x14ac:dyDescent="0.25">
      <c r="B8" s="71" t="s">
        <v>7</v>
      </c>
      <c r="C8" s="71"/>
      <c r="D8" s="71"/>
      <c r="E8" s="71"/>
      <c r="F8" s="71"/>
      <c r="G8" s="66" t="s">
        <v>203</v>
      </c>
      <c r="H8" s="66" t="s">
        <v>205</v>
      </c>
      <c r="I8" s="66" t="s">
        <v>191</v>
      </c>
      <c r="J8" s="66" t="s">
        <v>206</v>
      </c>
    </row>
    <row r="9" spans="2:11" x14ac:dyDescent="0.25">
      <c r="B9" s="87">
        <v>1</v>
      </c>
      <c r="C9" s="87"/>
      <c r="D9" s="87"/>
      <c r="E9" s="87"/>
      <c r="F9" s="88"/>
      <c r="G9" s="33">
        <v>3</v>
      </c>
      <c r="H9" s="33">
        <v>4</v>
      </c>
      <c r="I9" s="33">
        <v>5</v>
      </c>
      <c r="J9" s="33">
        <v>6</v>
      </c>
    </row>
    <row r="10" spans="2:11" x14ac:dyDescent="0.25">
      <c r="B10" s="69" t="s">
        <v>25</v>
      </c>
      <c r="C10" s="70"/>
      <c r="D10" s="70"/>
      <c r="E10" s="70"/>
      <c r="F10" s="85"/>
      <c r="G10" s="54">
        <v>2054849</v>
      </c>
      <c r="H10" s="54">
        <v>2041950</v>
      </c>
      <c r="I10" s="54">
        <v>2084230</v>
      </c>
      <c r="J10" s="54">
        <v>2109330</v>
      </c>
    </row>
    <row r="11" spans="2:11" x14ac:dyDescent="0.25">
      <c r="B11" s="86" t="s">
        <v>24</v>
      </c>
      <c r="C11" s="85"/>
      <c r="D11" s="85"/>
      <c r="E11" s="85"/>
      <c r="F11" s="85"/>
      <c r="G11" s="54"/>
      <c r="H11" s="54"/>
      <c r="I11" s="54"/>
      <c r="J11" s="54"/>
    </row>
    <row r="12" spans="2:11" x14ac:dyDescent="0.25">
      <c r="B12" s="82" t="s">
        <v>0</v>
      </c>
      <c r="C12" s="83"/>
      <c r="D12" s="83"/>
      <c r="E12" s="83"/>
      <c r="F12" s="84"/>
      <c r="G12" s="55">
        <f t="shared" ref="G12:J12" si="0">G10+G11</f>
        <v>2054849</v>
      </c>
      <c r="H12" s="55">
        <f t="shared" si="0"/>
        <v>2041950</v>
      </c>
      <c r="I12" s="55">
        <f t="shared" si="0"/>
        <v>2084230</v>
      </c>
      <c r="J12" s="55">
        <f t="shared" si="0"/>
        <v>2109330</v>
      </c>
    </row>
    <row r="13" spans="2:11" x14ac:dyDescent="0.25">
      <c r="B13" s="91" t="s">
        <v>26</v>
      </c>
      <c r="C13" s="70"/>
      <c r="D13" s="70"/>
      <c r="E13" s="70"/>
      <c r="F13" s="70"/>
      <c r="G13" s="54">
        <v>1959249</v>
      </c>
      <c r="H13" s="54">
        <v>1941750</v>
      </c>
      <c r="I13" s="54">
        <v>2054030</v>
      </c>
      <c r="J13" s="56">
        <v>2079130</v>
      </c>
    </row>
    <row r="14" spans="2:11" x14ac:dyDescent="0.25">
      <c r="B14" s="86" t="s">
        <v>27</v>
      </c>
      <c r="C14" s="85"/>
      <c r="D14" s="85"/>
      <c r="E14" s="85"/>
      <c r="F14" s="85"/>
      <c r="G14" s="54">
        <v>95600</v>
      </c>
      <c r="H14" s="54">
        <v>100200</v>
      </c>
      <c r="I14" s="54">
        <v>30200</v>
      </c>
      <c r="J14" s="56">
        <v>30200</v>
      </c>
    </row>
    <row r="15" spans="2:11" x14ac:dyDescent="0.25">
      <c r="B15" s="19" t="s">
        <v>1</v>
      </c>
      <c r="C15" s="20"/>
      <c r="D15" s="20"/>
      <c r="E15" s="20"/>
      <c r="F15" s="20"/>
      <c r="G15" s="55">
        <f t="shared" ref="G15:I15" si="1">G13+G14</f>
        <v>2054849</v>
      </c>
      <c r="H15" s="55">
        <f t="shared" si="1"/>
        <v>2041950</v>
      </c>
      <c r="I15" s="55">
        <f t="shared" si="1"/>
        <v>2084230</v>
      </c>
      <c r="J15" s="55">
        <f t="shared" ref="J15" si="2">J13+J14</f>
        <v>2109330</v>
      </c>
    </row>
    <row r="16" spans="2:11" x14ac:dyDescent="0.25">
      <c r="B16" s="90" t="s">
        <v>2</v>
      </c>
      <c r="C16" s="83"/>
      <c r="D16" s="83"/>
      <c r="E16" s="83"/>
      <c r="F16" s="83"/>
      <c r="G16" s="57">
        <f t="shared" ref="G16:I16" si="3">G12-G15</f>
        <v>0</v>
      </c>
      <c r="H16" s="57">
        <f t="shared" si="3"/>
        <v>0</v>
      </c>
      <c r="I16" s="57">
        <f t="shared" si="3"/>
        <v>0</v>
      </c>
      <c r="J16" s="57">
        <f t="shared" ref="J16" si="4">J12-J15</f>
        <v>0</v>
      </c>
    </row>
    <row r="17" spans="1:47" ht="18" x14ac:dyDescent="0.25">
      <c r="B17" s="3"/>
      <c r="C17" s="6"/>
      <c r="D17" s="6"/>
      <c r="E17" s="6"/>
      <c r="F17" s="6"/>
      <c r="G17" s="6"/>
      <c r="H17" s="6"/>
      <c r="I17" s="6"/>
      <c r="J17" s="1"/>
      <c r="K17" s="1"/>
    </row>
    <row r="18" spans="1:47" ht="18" customHeight="1" x14ac:dyDescent="0.25">
      <c r="B18" s="78" t="s">
        <v>193</v>
      </c>
      <c r="C18" s="78"/>
      <c r="D18" s="78"/>
      <c r="E18" s="78"/>
      <c r="F18" s="78"/>
      <c r="G18" s="78"/>
      <c r="H18" s="79"/>
      <c r="I18" s="79"/>
      <c r="J18" s="80"/>
      <c r="K18" s="1"/>
    </row>
    <row r="19" spans="1:47" ht="18" customHeight="1" x14ac:dyDescent="0.25">
      <c r="B19" s="52"/>
      <c r="C19" s="52"/>
      <c r="D19" s="52"/>
      <c r="E19" s="52"/>
      <c r="F19" s="52"/>
      <c r="G19" s="53"/>
      <c r="H19" s="6"/>
      <c r="I19" s="6"/>
      <c r="J19" s="1"/>
      <c r="K19" s="1"/>
    </row>
    <row r="20" spans="1:47" ht="25.5" x14ac:dyDescent="0.25">
      <c r="B20" s="71" t="s">
        <v>7</v>
      </c>
      <c r="C20" s="71"/>
      <c r="D20" s="71"/>
      <c r="E20" s="71"/>
      <c r="F20" s="71"/>
      <c r="G20" s="2" t="s">
        <v>204</v>
      </c>
      <c r="H20" s="2" t="s">
        <v>205</v>
      </c>
      <c r="I20" s="2" t="s">
        <v>207</v>
      </c>
      <c r="J20" s="2" t="s">
        <v>206</v>
      </c>
    </row>
    <row r="21" spans="1:47" x14ac:dyDescent="0.25">
      <c r="B21" s="72">
        <v>1</v>
      </c>
      <c r="C21" s="73"/>
      <c r="D21" s="73"/>
      <c r="E21" s="73"/>
      <c r="F21" s="73"/>
      <c r="G21" s="33">
        <v>3</v>
      </c>
      <c r="H21" s="33">
        <v>4</v>
      </c>
      <c r="I21" s="33">
        <v>5</v>
      </c>
      <c r="J21" s="33">
        <v>6</v>
      </c>
    </row>
    <row r="22" spans="1:47" ht="15.75" customHeight="1" x14ac:dyDescent="0.25">
      <c r="B22" s="69" t="s">
        <v>28</v>
      </c>
      <c r="C22" s="74"/>
      <c r="D22" s="74"/>
      <c r="E22" s="74"/>
      <c r="F22" s="74"/>
      <c r="G22" s="54">
        <v>0</v>
      </c>
      <c r="H22" s="54">
        <v>0</v>
      </c>
      <c r="I22" s="54">
        <v>0</v>
      </c>
      <c r="J22" s="54">
        <v>0</v>
      </c>
    </row>
    <row r="23" spans="1:47" x14ac:dyDescent="0.25">
      <c r="B23" s="69" t="s">
        <v>29</v>
      </c>
      <c r="C23" s="70"/>
      <c r="D23" s="70"/>
      <c r="E23" s="70"/>
      <c r="F23" s="70"/>
      <c r="G23" s="54">
        <v>0</v>
      </c>
      <c r="H23" s="54">
        <v>0</v>
      </c>
      <c r="I23" s="54">
        <v>0</v>
      </c>
      <c r="J23" s="54">
        <v>0</v>
      </c>
    </row>
    <row r="24" spans="1:47" ht="15" customHeight="1" x14ac:dyDescent="0.25">
      <c r="B24" s="75" t="s">
        <v>49</v>
      </c>
      <c r="C24" s="76"/>
      <c r="D24" s="76"/>
      <c r="E24" s="76"/>
      <c r="F24" s="77"/>
      <c r="G24" s="58">
        <f t="shared" ref="G24:J24" si="5">G22-G23</f>
        <v>0</v>
      </c>
      <c r="H24" s="58">
        <f t="shared" si="5"/>
        <v>0</v>
      </c>
      <c r="I24" s="58">
        <f t="shared" si="5"/>
        <v>0</v>
      </c>
      <c r="J24" s="58">
        <f t="shared" si="5"/>
        <v>0</v>
      </c>
    </row>
    <row r="25" spans="1:47" s="35" customFormat="1" ht="15" customHeight="1" x14ac:dyDescent="0.25">
      <c r="A25"/>
      <c r="B25" s="69" t="s">
        <v>15</v>
      </c>
      <c r="C25" s="70"/>
      <c r="D25" s="70"/>
      <c r="E25" s="70"/>
      <c r="F25" s="70"/>
      <c r="G25" s="54">
        <v>0</v>
      </c>
      <c r="H25" s="54">
        <v>0</v>
      </c>
      <c r="I25" s="54">
        <v>0</v>
      </c>
      <c r="J25" s="54">
        <v>0</v>
      </c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</row>
    <row r="26" spans="1:47" s="35" customFormat="1" ht="15" customHeight="1" x14ac:dyDescent="0.25">
      <c r="A26"/>
      <c r="B26" s="69" t="s">
        <v>50</v>
      </c>
      <c r="C26" s="70"/>
      <c r="D26" s="70"/>
      <c r="E26" s="70"/>
      <c r="F26" s="70"/>
      <c r="G26" s="54">
        <v>0</v>
      </c>
      <c r="H26" s="54">
        <v>0</v>
      </c>
      <c r="I26" s="54">
        <v>0</v>
      </c>
      <c r="J26" s="54">
        <v>0</v>
      </c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</row>
    <row r="27" spans="1:47" s="42" customFormat="1" x14ac:dyDescent="0.25">
      <c r="A27" s="41"/>
      <c r="B27" s="75" t="s">
        <v>51</v>
      </c>
      <c r="C27" s="76"/>
      <c r="D27" s="76"/>
      <c r="E27" s="76"/>
      <c r="F27" s="77"/>
      <c r="G27" s="58">
        <f t="shared" ref="G27:J27" si="6">G25+G26</f>
        <v>0</v>
      </c>
      <c r="H27" s="58">
        <f t="shared" si="6"/>
        <v>0</v>
      </c>
      <c r="I27" s="58">
        <f t="shared" si="6"/>
        <v>0</v>
      </c>
      <c r="J27" s="58">
        <f t="shared" si="6"/>
        <v>0</v>
      </c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1"/>
      <c r="AS27" s="41"/>
      <c r="AT27" s="41"/>
      <c r="AU27" s="41"/>
    </row>
    <row r="28" spans="1:47" x14ac:dyDescent="0.25">
      <c r="B28" s="89" t="s">
        <v>52</v>
      </c>
      <c r="C28" s="89"/>
      <c r="D28" s="89"/>
      <c r="E28" s="89"/>
      <c r="F28" s="89"/>
      <c r="G28" s="58">
        <f t="shared" ref="G28:J28" si="7">G24+G27</f>
        <v>0</v>
      </c>
      <c r="H28" s="58">
        <f t="shared" si="7"/>
        <v>0</v>
      </c>
      <c r="I28" s="58">
        <f t="shared" si="7"/>
        <v>0</v>
      </c>
      <c r="J28" s="58">
        <f t="shared" si="7"/>
        <v>0</v>
      </c>
    </row>
    <row r="30" spans="1:47" x14ac:dyDescent="0.25">
      <c r="B30" s="31"/>
      <c r="C30" s="31"/>
      <c r="D30" s="31"/>
      <c r="E30" s="31"/>
      <c r="F30" s="31"/>
      <c r="G30" s="31"/>
      <c r="H30" s="31"/>
      <c r="I30" s="31"/>
      <c r="J30" s="31"/>
    </row>
    <row r="31" spans="1:47" x14ac:dyDescent="0.25">
      <c r="B31" s="67"/>
      <c r="C31" s="67"/>
      <c r="D31" s="67"/>
      <c r="E31" s="67"/>
      <c r="F31" s="67"/>
      <c r="G31" s="67"/>
      <c r="H31" s="67"/>
      <c r="I31" s="67"/>
      <c r="J31" s="67"/>
    </row>
    <row r="32" spans="1:47" ht="15" customHeight="1" x14ac:dyDescent="0.25">
      <c r="B32" s="67"/>
      <c r="C32" s="67"/>
      <c r="D32" s="67"/>
      <c r="E32" s="67"/>
      <c r="F32" s="67"/>
      <c r="G32" s="67"/>
      <c r="H32" s="67"/>
      <c r="I32" s="67"/>
      <c r="J32" s="67"/>
    </row>
    <row r="33" spans="2:10" ht="15" customHeight="1" x14ac:dyDescent="0.25">
      <c r="B33" s="67" t="s">
        <v>194</v>
      </c>
      <c r="C33" s="67"/>
      <c r="D33" s="67"/>
      <c r="E33" s="67"/>
      <c r="F33" s="67"/>
      <c r="G33" s="67"/>
      <c r="H33" s="67"/>
      <c r="I33" s="67"/>
      <c r="J33" s="67"/>
    </row>
    <row r="34" spans="2:10" ht="36.75" customHeight="1" x14ac:dyDescent="0.25">
      <c r="B34" s="67"/>
      <c r="C34" s="67"/>
      <c r="D34" s="67"/>
      <c r="E34" s="67"/>
      <c r="F34" s="67"/>
      <c r="G34" s="67"/>
      <c r="H34" s="67"/>
      <c r="I34" s="67"/>
      <c r="J34" s="67"/>
    </row>
    <row r="35" spans="2:10" ht="15" customHeight="1" x14ac:dyDescent="0.25">
      <c r="B35" s="81"/>
      <c r="C35" s="81"/>
      <c r="D35" s="81"/>
      <c r="E35" s="81"/>
      <c r="F35" s="81"/>
      <c r="G35" s="81"/>
      <c r="H35" s="81"/>
      <c r="I35" s="81"/>
      <c r="J35" s="81"/>
    </row>
    <row r="36" spans="2:10" x14ac:dyDescent="0.25">
      <c r="B36" s="81"/>
      <c r="C36" s="81"/>
      <c r="D36" s="81"/>
      <c r="E36" s="81"/>
      <c r="F36" s="81"/>
      <c r="G36" s="81"/>
      <c r="H36" s="81"/>
      <c r="I36" s="81"/>
      <c r="J36" s="81"/>
    </row>
  </sheetData>
  <mergeCells count="26">
    <mergeCell ref="B5:J5"/>
    <mergeCell ref="B3:J3"/>
    <mergeCell ref="B1:J1"/>
    <mergeCell ref="B33:J34"/>
    <mergeCell ref="B35:J36"/>
    <mergeCell ref="B12:F12"/>
    <mergeCell ref="B23:F23"/>
    <mergeCell ref="B10:F10"/>
    <mergeCell ref="B11:F11"/>
    <mergeCell ref="B8:F8"/>
    <mergeCell ref="B9:F9"/>
    <mergeCell ref="B28:F28"/>
    <mergeCell ref="B14:F14"/>
    <mergeCell ref="B16:F16"/>
    <mergeCell ref="B13:F13"/>
    <mergeCell ref="B31:J31"/>
    <mergeCell ref="B32:J32"/>
    <mergeCell ref="B7:F7"/>
    <mergeCell ref="B25:F25"/>
    <mergeCell ref="B26:F26"/>
    <mergeCell ref="B20:F20"/>
    <mergeCell ref="B21:F21"/>
    <mergeCell ref="B22:F22"/>
    <mergeCell ref="B27:F27"/>
    <mergeCell ref="B24:F24"/>
    <mergeCell ref="B18:J18"/>
  </mergeCells>
  <pageMargins left="0.7" right="0.7" top="0.75" bottom="0.75" header="0.3" footer="0.3"/>
  <pageSetup paperSize="9" scale="7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B1:J160"/>
  <sheetViews>
    <sheetView zoomScale="90" zoomScaleNormal="90" workbookViewId="0">
      <selection activeCell="G144" sqref="G144:J144"/>
    </sheetView>
  </sheetViews>
  <sheetFormatPr defaultRowHeight="15" x14ac:dyDescent="0.25"/>
  <cols>
    <col min="2" max="2" width="7.42578125" bestFit="1" customWidth="1"/>
    <col min="3" max="3" width="8.42578125" bestFit="1" customWidth="1"/>
    <col min="4" max="4" width="11.42578125" customWidth="1"/>
    <col min="5" max="5" width="8.42578125" customWidth="1"/>
    <col min="6" max="6" width="44.7109375" customWidth="1"/>
    <col min="7" max="9" width="25.28515625" customWidth="1"/>
    <col min="10" max="10" width="15.7109375" customWidth="1"/>
  </cols>
  <sheetData>
    <row r="1" spans="2:10" ht="18" x14ac:dyDescent="0.25">
      <c r="B1" s="3"/>
      <c r="C1" s="3"/>
      <c r="D1" s="3"/>
      <c r="E1" s="3"/>
      <c r="F1" s="3"/>
      <c r="G1" s="3"/>
      <c r="H1" s="3"/>
      <c r="I1" s="3"/>
      <c r="J1" s="3"/>
    </row>
    <row r="2" spans="2:10" ht="15.75" customHeight="1" x14ac:dyDescent="0.25">
      <c r="B2" s="78" t="s">
        <v>10</v>
      </c>
      <c r="C2" s="78"/>
      <c r="D2" s="78"/>
      <c r="E2" s="78"/>
      <c r="F2" s="78"/>
      <c r="G2" s="78"/>
      <c r="H2" s="78"/>
      <c r="I2" s="78"/>
      <c r="J2" s="78"/>
    </row>
    <row r="3" spans="2:10" ht="18" x14ac:dyDescent="0.25">
      <c r="B3" s="3"/>
      <c r="C3" s="3"/>
      <c r="D3" s="3"/>
      <c r="E3" s="3"/>
      <c r="F3" s="3"/>
      <c r="G3" s="3"/>
      <c r="H3" s="3"/>
      <c r="I3" s="4"/>
      <c r="J3" s="4"/>
    </row>
    <row r="4" spans="2:10" ht="15.75" customHeight="1" x14ac:dyDescent="0.25">
      <c r="B4" s="78" t="s">
        <v>195</v>
      </c>
      <c r="C4" s="78"/>
      <c r="D4" s="78"/>
      <c r="E4" s="78"/>
      <c r="F4" s="78"/>
      <c r="G4" s="78"/>
      <c r="H4" s="78"/>
      <c r="I4" s="78"/>
      <c r="J4" s="78"/>
    </row>
    <row r="5" spans="2:10" ht="18" x14ac:dyDescent="0.25">
      <c r="B5" s="3"/>
      <c r="C5" s="3"/>
      <c r="D5" s="3"/>
      <c r="E5" s="3"/>
      <c r="F5" s="3"/>
      <c r="G5" s="3"/>
      <c r="H5" s="3"/>
      <c r="I5" s="4"/>
      <c r="J5" s="4"/>
    </row>
    <row r="6" spans="2:10" ht="15.75" customHeight="1" x14ac:dyDescent="0.25">
      <c r="B6" s="78" t="s">
        <v>196</v>
      </c>
      <c r="C6" s="78"/>
      <c r="D6" s="78"/>
      <c r="E6" s="78"/>
      <c r="F6" s="78"/>
      <c r="G6" s="78"/>
      <c r="H6" s="78"/>
      <c r="I6" s="78"/>
      <c r="J6" s="78"/>
    </row>
    <row r="7" spans="2:10" ht="18" x14ac:dyDescent="0.25">
      <c r="B7" s="3"/>
      <c r="C7" s="3"/>
      <c r="D7" s="3"/>
      <c r="E7" s="3"/>
      <c r="F7" s="3"/>
      <c r="G7" s="3"/>
      <c r="H7" s="3"/>
      <c r="I7" s="4"/>
      <c r="J7" s="4"/>
    </row>
    <row r="8" spans="2:10" ht="45" customHeight="1" x14ac:dyDescent="0.25">
      <c r="B8" s="92" t="s">
        <v>7</v>
      </c>
      <c r="C8" s="93"/>
      <c r="D8" s="93"/>
      <c r="E8" s="93"/>
      <c r="F8" s="94"/>
      <c r="G8" s="34" t="s">
        <v>204</v>
      </c>
      <c r="H8" s="34" t="s">
        <v>205</v>
      </c>
      <c r="I8" s="34" t="s">
        <v>191</v>
      </c>
      <c r="J8" s="34" t="s">
        <v>206</v>
      </c>
    </row>
    <row r="9" spans="2:10" x14ac:dyDescent="0.25">
      <c r="B9" s="95">
        <v>1</v>
      </c>
      <c r="C9" s="96"/>
      <c r="D9" s="96"/>
      <c r="E9" s="96"/>
      <c r="F9" s="97"/>
      <c r="G9" s="36">
        <v>3</v>
      </c>
      <c r="H9" s="36">
        <v>4</v>
      </c>
      <c r="I9" s="36">
        <v>5</v>
      </c>
      <c r="J9" s="36">
        <v>6</v>
      </c>
    </row>
    <row r="10" spans="2:10" x14ac:dyDescent="0.25">
      <c r="B10" s="9"/>
      <c r="C10" s="9"/>
      <c r="D10" s="9"/>
      <c r="E10" s="9"/>
      <c r="F10" s="9" t="s">
        <v>48</v>
      </c>
      <c r="G10" s="59">
        <f t="shared" ref="G10:I10" si="0">G11+G84</f>
        <v>2054849</v>
      </c>
      <c r="H10" s="59">
        <f t="shared" si="0"/>
        <v>2041950</v>
      </c>
      <c r="I10" s="59">
        <f t="shared" si="0"/>
        <v>2084230</v>
      </c>
      <c r="J10" s="59">
        <f t="shared" ref="J10" si="1">J11+J84</f>
        <v>2109330</v>
      </c>
    </row>
    <row r="11" spans="2:10" x14ac:dyDescent="0.25">
      <c r="B11" s="9">
        <v>6</v>
      </c>
      <c r="C11" s="9"/>
      <c r="D11" s="9"/>
      <c r="E11" s="9"/>
      <c r="F11" s="9" t="s">
        <v>3</v>
      </c>
      <c r="G11" s="60">
        <f t="shared" ref="G11:I11" si="2">G12+G15+G47+G56+G70+G79+G84</f>
        <v>2054849</v>
      </c>
      <c r="H11" s="60">
        <f t="shared" si="2"/>
        <v>2041950</v>
      </c>
      <c r="I11" s="60">
        <f t="shared" si="2"/>
        <v>2084230</v>
      </c>
      <c r="J11" s="60">
        <f t="shared" ref="J11" si="3">J12+J15+J47+J56+J70+J79+J84</f>
        <v>2109330</v>
      </c>
    </row>
    <row r="12" spans="2:10" x14ac:dyDescent="0.25">
      <c r="B12" s="9"/>
      <c r="C12" s="13">
        <v>61</v>
      </c>
      <c r="D12" s="9"/>
      <c r="E12" s="9"/>
      <c r="F12" s="13" t="s">
        <v>71</v>
      </c>
      <c r="G12" s="60">
        <f t="shared" ref="G12:J12" si="4">G13</f>
        <v>0</v>
      </c>
      <c r="H12" s="60">
        <f t="shared" si="4"/>
        <v>0</v>
      </c>
      <c r="I12" s="60">
        <f t="shared" si="4"/>
        <v>0</v>
      </c>
      <c r="J12" s="60">
        <f t="shared" si="4"/>
        <v>0</v>
      </c>
    </row>
    <row r="13" spans="2:10" x14ac:dyDescent="0.25">
      <c r="B13" s="13"/>
      <c r="C13" s="13"/>
      <c r="D13" s="13">
        <v>614</v>
      </c>
      <c r="E13" s="13"/>
      <c r="F13" s="13" t="s">
        <v>72</v>
      </c>
      <c r="G13" s="61">
        <f t="shared" ref="G13:J13" si="5">G14</f>
        <v>0</v>
      </c>
      <c r="H13" s="61">
        <f t="shared" si="5"/>
        <v>0</v>
      </c>
      <c r="I13" s="61">
        <f t="shared" si="5"/>
        <v>0</v>
      </c>
      <c r="J13" s="61">
        <f t="shared" si="5"/>
        <v>0</v>
      </c>
    </row>
    <row r="14" spans="2:10" ht="25.5" x14ac:dyDescent="0.25">
      <c r="B14" s="13"/>
      <c r="C14" s="13"/>
      <c r="D14" s="13">
        <v>6147</v>
      </c>
      <c r="E14" s="13"/>
      <c r="F14" s="13" t="s">
        <v>73</v>
      </c>
      <c r="G14" s="61"/>
      <c r="H14" s="61"/>
      <c r="I14" s="61"/>
      <c r="J14" s="61"/>
    </row>
    <row r="15" spans="2:10" ht="25.5" x14ac:dyDescent="0.25">
      <c r="B15" s="9"/>
      <c r="C15" s="13">
        <v>63</v>
      </c>
      <c r="D15" s="13"/>
      <c r="E15" s="13"/>
      <c r="F15" s="13" t="s">
        <v>14</v>
      </c>
      <c r="G15" s="59">
        <f t="shared" ref="G15:I15" si="6">G16+G19+G24+G27+G30+G33+G36+G39+G42</f>
        <v>0</v>
      </c>
      <c r="H15" s="59">
        <f t="shared" si="6"/>
        <v>0</v>
      </c>
      <c r="I15" s="59">
        <f t="shared" si="6"/>
        <v>0</v>
      </c>
      <c r="J15" s="59">
        <f t="shared" ref="J15" si="7">J16+J19+J24+J27+J30+J33+J36+J39+J42</f>
        <v>0</v>
      </c>
    </row>
    <row r="16" spans="2:10" x14ac:dyDescent="0.25">
      <c r="B16" s="10"/>
      <c r="C16" s="10"/>
      <c r="D16" s="10">
        <v>631</v>
      </c>
      <c r="E16" s="10"/>
      <c r="F16" s="10" t="s">
        <v>30</v>
      </c>
      <c r="G16" s="59">
        <f t="shared" ref="G16:I16" si="8">G17+G18</f>
        <v>0</v>
      </c>
      <c r="H16" s="59">
        <f t="shared" si="8"/>
        <v>0</v>
      </c>
      <c r="I16" s="59">
        <f t="shared" si="8"/>
        <v>0</v>
      </c>
      <c r="J16" s="59">
        <f t="shared" ref="J16" si="9">J17+J18</f>
        <v>0</v>
      </c>
    </row>
    <row r="17" spans="2:10" x14ac:dyDescent="0.25">
      <c r="B17" s="10"/>
      <c r="C17" s="10"/>
      <c r="D17" s="10"/>
      <c r="E17" s="10">
        <v>6311</v>
      </c>
      <c r="F17" s="10" t="s">
        <v>31</v>
      </c>
      <c r="G17" s="59"/>
      <c r="H17" s="59"/>
      <c r="I17" s="62"/>
      <c r="J17" s="62"/>
    </row>
    <row r="18" spans="2:10" x14ac:dyDescent="0.25">
      <c r="B18" s="10"/>
      <c r="C18" s="10"/>
      <c r="D18" s="10"/>
      <c r="E18" s="10">
        <v>6312</v>
      </c>
      <c r="F18" s="10" t="s">
        <v>74</v>
      </c>
      <c r="G18" s="59"/>
      <c r="H18" s="59"/>
      <c r="I18" s="62"/>
      <c r="J18" s="62"/>
    </row>
    <row r="19" spans="2:10" ht="25.5" x14ac:dyDescent="0.25">
      <c r="B19" s="10"/>
      <c r="C19" s="10"/>
      <c r="D19" s="10">
        <v>632</v>
      </c>
      <c r="E19" s="10"/>
      <c r="F19" s="25" t="s">
        <v>75</v>
      </c>
      <c r="G19" s="59">
        <f t="shared" ref="G19:I19" si="10">G20+G21+G22+G23</f>
        <v>0</v>
      </c>
      <c r="H19" s="59">
        <f t="shared" si="10"/>
        <v>0</v>
      </c>
      <c r="I19" s="59">
        <f t="shared" si="10"/>
        <v>0</v>
      </c>
      <c r="J19" s="59">
        <f t="shared" ref="J19" si="11">J20+J21+J22+J23</f>
        <v>0</v>
      </c>
    </row>
    <row r="20" spans="2:10" x14ac:dyDescent="0.25">
      <c r="B20" s="10"/>
      <c r="C20" s="10"/>
      <c r="D20" s="10"/>
      <c r="E20" s="10">
        <v>6321</v>
      </c>
      <c r="F20" s="10" t="s">
        <v>76</v>
      </c>
      <c r="G20" s="59"/>
      <c r="H20" s="59"/>
      <c r="I20" s="62"/>
      <c r="J20" s="62"/>
    </row>
    <row r="21" spans="2:10" x14ac:dyDescent="0.25">
      <c r="B21" s="10"/>
      <c r="C21" s="10"/>
      <c r="D21" s="10"/>
      <c r="E21" s="10">
        <v>6322</v>
      </c>
      <c r="F21" s="10" t="s">
        <v>77</v>
      </c>
      <c r="G21" s="59"/>
      <c r="H21" s="59"/>
      <c r="I21" s="62"/>
      <c r="J21" s="62"/>
    </row>
    <row r="22" spans="2:10" x14ac:dyDescent="0.25">
      <c r="B22" s="10"/>
      <c r="C22" s="10"/>
      <c r="D22" s="10"/>
      <c r="E22" s="10">
        <v>6323</v>
      </c>
      <c r="F22" s="10" t="s">
        <v>78</v>
      </c>
      <c r="G22" s="59"/>
      <c r="H22" s="59"/>
      <c r="I22" s="62"/>
      <c r="J22" s="62"/>
    </row>
    <row r="23" spans="2:10" x14ac:dyDescent="0.25">
      <c r="B23" s="10"/>
      <c r="C23" s="10"/>
      <c r="D23" s="10"/>
      <c r="E23" s="10">
        <v>6324</v>
      </c>
      <c r="F23" s="10" t="s">
        <v>79</v>
      </c>
      <c r="G23" s="59"/>
      <c r="H23" s="59"/>
      <c r="I23" s="62"/>
      <c r="J23" s="62"/>
    </row>
    <row r="24" spans="2:10" ht="25.5" x14ac:dyDescent="0.25">
      <c r="B24" s="10"/>
      <c r="C24" s="10"/>
      <c r="D24" s="10">
        <v>633</v>
      </c>
      <c r="E24" s="10"/>
      <c r="F24" s="25" t="s">
        <v>80</v>
      </c>
      <c r="G24" s="59">
        <f t="shared" ref="G24:I24" si="12">G25+G26</f>
        <v>0</v>
      </c>
      <c r="H24" s="59">
        <f t="shared" si="12"/>
        <v>0</v>
      </c>
      <c r="I24" s="59">
        <f t="shared" si="12"/>
        <v>0</v>
      </c>
      <c r="J24" s="59">
        <f t="shared" ref="J24" si="13">J25+J26</f>
        <v>0</v>
      </c>
    </row>
    <row r="25" spans="2:10" ht="25.5" x14ac:dyDescent="0.25">
      <c r="B25" s="10"/>
      <c r="C25" s="10"/>
      <c r="D25" s="10"/>
      <c r="E25" s="10">
        <v>6331</v>
      </c>
      <c r="F25" s="25" t="s">
        <v>81</v>
      </c>
      <c r="G25" s="59"/>
      <c r="H25" s="59"/>
      <c r="I25" s="62"/>
      <c r="J25" s="62"/>
    </row>
    <row r="26" spans="2:10" ht="25.5" x14ac:dyDescent="0.25">
      <c r="B26" s="10"/>
      <c r="C26" s="10"/>
      <c r="D26" s="10"/>
      <c r="E26" s="10">
        <v>6332</v>
      </c>
      <c r="F26" s="44" t="s">
        <v>82</v>
      </c>
      <c r="G26" s="59"/>
      <c r="H26" s="59"/>
      <c r="I26" s="62"/>
      <c r="J26" s="62"/>
    </row>
    <row r="27" spans="2:10" x14ac:dyDescent="0.25">
      <c r="B27" s="10"/>
      <c r="C27" s="10"/>
      <c r="D27" s="10">
        <v>634</v>
      </c>
      <c r="E27" s="10"/>
      <c r="F27" s="45" t="s">
        <v>83</v>
      </c>
      <c r="G27" s="59">
        <f t="shared" ref="G27:I27" si="14">G28+G29</f>
        <v>0</v>
      </c>
      <c r="H27" s="59">
        <f t="shared" si="14"/>
        <v>0</v>
      </c>
      <c r="I27" s="59">
        <f t="shared" si="14"/>
        <v>0</v>
      </c>
      <c r="J27" s="59">
        <f t="shared" ref="J27" si="15">J28+J29</f>
        <v>0</v>
      </c>
    </row>
    <row r="28" spans="2:10" x14ac:dyDescent="0.25">
      <c r="B28" s="10"/>
      <c r="C28" s="10"/>
      <c r="D28" s="10"/>
      <c r="E28" s="10">
        <v>6341</v>
      </c>
      <c r="F28" s="45" t="s">
        <v>84</v>
      </c>
      <c r="G28" s="59"/>
      <c r="H28" s="59"/>
      <c r="I28" s="62"/>
      <c r="J28" s="62"/>
    </row>
    <row r="29" spans="2:10" x14ac:dyDescent="0.25">
      <c r="B29" s="10"/>
      <c r="C29" s="10"/>
      <c r="D29" s="10"/>
      <c r="E29" s="10">
        <v>6342</v>
      </c>
      <c r="F29" s="45" t="s">
        <v>85</v>
      </c>
      <c r="G29" s="59"/>
      <c r="H29" s="59"/>
      <c r="I29" s="62"/>
      <c r="J29" s="62"/>
    </row>
    <row r="30" spans="2:10" x14ac:dyDescent="0.25">
      <c r="B30" s="10"/>
      <c r="C30" s="10"/>
      <c r="D30" s="10">
        <v>635</v>
      </c>
      <c r="E30" s="10"/>
      <c r="F30" s="45" t="s">
        <v>86</v>
      </c>
      <c r="G30" s="59">
        <f t="shared" ref="G30:I30" si="16">G31+G32</f>
        <v>0</v>
      </c>
      <c r="H30" s="59">
        <f t="shared" si="16"/>
        <v>0</v>
      </c>
      <c r="I30" s="59">
        <f t="shared" si="16"/>
        <v>0</v>
      </c>
      <c r="J30" s="59">
        <f t="shared" ref="J30" si="17">J31+J32</f>
        <v>0</v>
      </c>
    </row>
    <row r="31" spans="2:10" x14ac:dyDescent="0.25">
      <c r="B31" s="10"/>
      <c r="C31" s="10"/>
      <c r="D31" s="10"/>
      <c r="E31" s="10">
        <v>6351</v>
      </c>
      <c r="F31" s="45" t="s">
        <v>87</v>
      </c>
      <c r="G31" s="59"/>
      <c r="H31" s="59"/>
      <c r="I31" s="62"/>
      <c r="J31" s="62"/>
    </row>
    <row r="32" spans="2:10" x14ac:dyDescent="0.25">
      <c r="B32" s="10"/>
      <c r="C32" s="10"/>
      <c r="D32" s="10"/>
      <c r="E32" s="10">
        <v>6352</v>
      </c>
      <c r="F32" s="45" t="s">
        <v>88</v>
      </c>
      <c r="G32" s="59"/>
      <c r="H32" s="59"/>
      <c r="I32" s="62"/>
      <c r="J32" s="62"/>
    </row>
    <row r="33" spans="2:10" ht="25.5" x14ac:dyDescent="0.25">
      <c r="B33" s="10"/>
      <c r="C33" s="10"/>
      <c r="D33" s="10">
        <v>636</v>
      </c>
      <c r="E33" s="10"/>
      <c r="F33" s="45" t="s">
        <v>89</v>
      </c>
      <c r="G33" s="59">
        <f t="shared" ref="G33:I33" si="18">G34+G35</f>
        <v>0</v>
      </c>
      <c r="H33" s="59">
        <f t="shared" si="18"/>
        <v>0</v>
      </c>
      <c r="I33" s="59">
        <f t="shared" si="18"/>
        <v>0</v>
      </c>
      <c r="J33" s="59">
        <f t="shared" ref="J33" si="19">J34+J35</f>
        <v>0</v>
      </c>
    </row>
    <row r="34" spans="2:10" ht="25.5" x14ac:dyDescent="0.25">
      <c r="B34" s="10"/>
      <c r="C34" s="10"/>
      <c r="D34" s="10"/>
      <c r="E34" s="10">
        <v>6361</v>
      </c>
      <c r="F34" s="45" t="s">
        <v>90</v>
      </c>
      <c r="G34" s="59"/>
      <c r="H34" s="59"/>
      <c r="I34" s="62"/>
      <c r="J34" s="62"/>
    </row>
    <row r="35" spans="2:10" ht="25.5" x14ac:dyDescent="0.25">
      <c r="B35" s="10"/>
      <c r="C35" s="10"/>
      <c r="D35" s="10"/>
      <c r="E35" s="10">
        <v>6362</v>
      </c>
      <c r="F35" s="45" t="s">
        <v>91</v>
      </c>
      <c r="G35" s="59"/>
      <c r="H35" s="59"/>
      <c r="I35" s="62"/>
      <c r="J35" s="62"/>
    </row>
    <row r="36" spans="2:10" ht="25.5" x14ac:dyDescent="0.25">
      <c r="B36" s="10"/>
      <c r="C36" s="10"/>
      <c r="D36" s="10">
        <v>637</v>
      </c>
      <c r="E36" s="10"/>
      <c r="F36" s="45" t="s">
        <v>92</v>
      </c>
      <c r="G36" s="59">
        <f t="shared" ref="G36:I36" si="20">G37+G38</f>
        <v>0</v>
      </c>
      <c r="H36" s="59">
        <f t="shared" si="20"/>
        <v>0</v>
      </c>
      <c r="I36" s="59">
        <f t="shared" si="20"/>
        <v>0</v>
      </c>
      <c r="J36" s="59">
        <f t="shared" ref="J36" si="21">J37+J38</f>
        <v>0</v>
      </c>
    </row>
    <row r="37" spans="2:10" ht="25.5" x14ac:dyDescent="0.25">
      <c r="B37" s="10"/>
      <c r="C37" s="10"/>
      <c r="D37" s="10"/>
      <c r="E37" s="10">
        <v>6371</v>
      </c>
      <c r="F37" s="45" t="s">
        <v>93</v>
      </c>
      <c r="G37" s="59"/>
      <c r="H37" s="59"/>
      <c r="I37" s="62"/>
      <c r="J37" s="62"/>
    </row>
    <row r="38" spans="2:10" ht="25.5" x14ac:dyDescent="0.25">
      <c r="B38" s="10"/>
      <c r="C38" s="10"/>
      <c r="D38" s="10"/>
      <c r="E38" s="10">
        <v>6372</v>
      </c>
      <c r="F38" s="45" t="s">
        <v>94</v>
      </c>
      <c r="G38" s="59"/>
      <c r="H38" s="59"/>
      <c r="I38" s="62"/>
      <c r="J38" s="62"/>
    </row>
    <row r="39" spans="2:10" x14ac:dyDescent="0.25">
      <c r="B39" s="10"/>
      <c r="C39" s="10"/>
      <c r="D39" s="10">
        <v>638</v>
      </c>
      <c r="E39" s="10"/>
      <c r="F39" s="45" t="s">
        <v>95</v>
      </c>
      <c r="G39" s="59">
        <f t="shared" ref="G39:I39" si="22">G40+G41</f>
        <v>0</v>
      </c>
      <c r="H39" s="59">
        <f t="shared" si="22"/>
        <v>0</v>
      </c>
      <c r="I39" s="59">
        <f t="shared" si="22"/>
        <v>0</v>
      </c>
      <c r="J39" s="59">
        <f t="shared" ref="J39" si="23">J40+J41</f>
        <v>0</v>
      </c>
    </row>
    <row r="40" spans="2:10" x14ac:dyDescent="0.25">
      <c r="B40" s="10"/>
      <c r="C40" s="10"/>
      <c r="D40" s="10"/>
      <c r="E40" s="10">
        <v>6381</v>
      </c>
      <c r="F40" s="45" t="s">
        <v>96</v>
      </c>
      <c r="G40" s="59"/>
      <c r="H40" s="59"/>
      <c r="I40" s="62"/>
      <c r="J40" s="62"/>
    </row>
    <row r="41" spans="2:10" x14ac:dyDescent="0.25">
      <c r="B41" s="10"/>
      <c r="C41" s="10"/>
      <c r="D41" s="10"/>
      <c r="E41" s="10">
        <v>6382</v>
      </c>
      <c r="F41" s="45" t="s">
        <v>97</v>
      </c>
      <c r="G41" s="59"/>
      <c r="H41" s="59"/>
      <c r="I41" s="62"/>
      <c r="J41" s="62"/>
    </row>
    <row r="42" spans="2:10" x14ac:dyDescent="0.25">
      <c r="B42" s="10"/>
      <c r="C42" s="10"/>
      <c r="D42" s="10">
        <v>639</v>
      </c>
      <c r="E42" s="10"/>
      <c r="F42" s="45" t="s">
        <v>98</v>
      </c>
      <c r="G42" s="59">
        <f t="shared" ref="G42:I42" si="24">G43+G44+G45+G46</f>
        <v>0</v>
      </c>
      <c r="H42" s="59">
        <f t="shared" si="24"/>
        <v>0</v>
      </c>
      <c r="I42" s="59">
        <f t="shared" si="24"/>
        <v>0</v>
      </c>
      <c r="J42" s="59">
        <f t="shared" ref="J42" si="25">J43+J44+J45+J46</f>
        <v>0</v>
      </c>
    </row>
    <row r="43" spans="2:10" ht="25.5" x14ac:dyDescent="0.25">
      <c r="B43" s="10"/>
      <c r="C43" s="10"/>
      <c r="D43" s="10"/>
      <c r="E43" s="10">
        <v>6391</v>
      </c>
      <c r="F43" s="45" t="s">
        <v>99</v>
      </c>
      <c r="G43" s="59"/>
      <c r="H43" s="59"/>
      <c r="I43" s="62"/>
      <c r="J43" s="62"/>
    </row>
    <row r="44" spans="2:10" ht="25.5" x14ac:dyDescent="0.25">
      <c r="B44" s="10"/>
      <c r="C44" s="10"/>
      <c r="D44" s="10"/>
      <c r="E44" s="10">
        <v>6392</v>
      </c>
      <c r="F44" s="45" t="s">
        <v>100</v>
      </c>
      <c r="G44" s="59"/>
      <c r="H44" s="59"/>
      <c r="I44" s="62"/>
      <c r="J44" s="62"/>
    </row>
    <row r="45" spans="2:10" ht="25.5" x14ac:dyDescent="0.25">
      <c r="B45" s="10"/>
      <c r="C45" s="10"/>
      <c r="D45" s="10"/>
      <c r="E45" s="10">
        <v>6393</v>
      </c>
      <c r="F45" s="45" t="s">
        <v>101</v>
      </c>
      <c r="G45" s="59"/>
      <c r="H45" s="59"/>
      <c r="I45" s="62"/>
      <c r="J45" s="62"/>
    </row>
    <row r="46" spans="2:10" ht="25.5" x14ac:dyDescent="0.25">
      <c r="B46" s="10"/>
      <c r="C46" s="10"/>
      <c r="D46" s="10"/>
      <c r="E46" s="10">
        <v>6394</v>
      </c>
      <c r="F46" s="45" t="s">
        <v>102</v>
      </c>
      <c r="G46" s="59"/>
      <c r="H46" s="59"/>
      <c r="I46" s="62"/>
      <c r="J46" s="62"/>
    </row>
    <row r="47" spans="2:10" x14ac:dyDescent="0.25">
      <c r="B47" s="10"/>
      <c r="C47" s="10">
        <v>64</v>
      </c>
      <c r="D47" s="10"/>
      <c r="E47" s="10"/>
      <c r="F47" s="45" t="s">
        <v>103</v>
      </c>
      <c r="G47" s="59">
        <f t="shared" ref="G47:J47" si="26">G48</f>
        <v>0</v>
      </c>
      <c r="H47" s="59">
        <f t="shared" si="26"/>
        <v>0</v>
      </c>
      <c r="I47" s="59">
        <f t="shared" si="26"/>
        <v>0</v>
      </c>
      <c r="J47" s="59">
        <f t="shared" si="26"/>
        <v>0</v>
      </c>
    </row>
    <row r="48" spans="2:10" x14ac:dyDescent="0.25">
      <c r="B48" s="10"/>
      <c r="C48" s="10"/>
      <c r="D48" s="10">
        <v>641</v>
      </c>
      <c r="E48" s="10"/>
      <c r="F48" s="45" t="s">
        <v>104</v>
      </c>
      <c r="G48" s="59">
        <f t="shared" ref="G48:I48" si="27">G49+G50+G51+G52+G53+G54+G55</f>
        <v>0</v>
      </c>
      <c r="H48" s="59">
        <f t="shared" si="27"/>
        <v>0</v>
      </c>
      <c r="I48" s="59">
        <f t="shared" si="27"/>
        <v>0</v>
      </c>
      <c r="J48" s="59">
        <f t="shared" ref="J48" si="28">J49+J50+J51+J52+J53+J54+J55</f>
        <v>0</v>
      </c>
    </row>
    <row r="49" spans="2:10" x14ac:dyDescent="0.25">
      <c r="B49" s="10"/>
      <c r="C49" s="10"/>
      <c r="D49" s="10"/>
      <c r="E49" s="10">
        <v>6412</v>
      </c>
      <c r="F49" s="45" t="s">
        <v>105</v>
      </c>
      <c r="G49" s="59"/>
      <c r="H49" s="59"/>
      <c r="I49" s="62"/>
      <c r="J49" s="62"/>
    </row>
    <row r="50" spans="2:10" x14ac:dyDescent="0.25">
      <c r="B50" s="10"/>
      <c r="C50" s="10"/>
      <c r="D50" s="10"/>
      <c r="E50" s="10">
        <v>6413</v>
      </c>
      <c r="F50" s="45" t="s">
        <v>106</v>
      </c>
      <c r="G50" s="59"/>
      <c r="H50" s="59"/>
      <c r="I50" s="62"/>
      <c r="J50" s="62"/>
    </row>
    <row r="51" spans="2:10" x14ac:dyDescent="0.25">
      <c r="B51" s="10"/>
      <c r="C51" s="10"/>
      <c r="D51" s="10"/>
      <c r="E51" s="10">
        <v>6414</v>
      </c>
      <c r="F51" s="45" t="s">
        <v>107</v>
      </c>
      <c r="G51" s="59"/>
      <c r="H51" s="59"/>
      <c r="I51" s="62"/>
      <c r="J51" s="62"/>
    </row>
    <row r="52" spans="2:10" ht="25.5" x14ac:dyDescent="0.25">
      <c r="B52" s="10"/>
      <c r="C52" s="10"/>
      <c r="D52" s="10"/>
      <c r="E52" s="10">
        <v>6415</v>
      </c>
      <c r="F52" s="45" t="s">
        <v>108</v>
      </c>
      <c r="G52" s="59"/>
      <c r="H52" s="59"/>
      <c r="I52" s="62"/>
      <c r="J52" s="62"/>
    </row>
    <row r="53" spans="2:10" x14ac:dyDescent="0.25">
      <c r="B53" s="10"/>
      <c r="C53" s="10"/>
      <c r="D53" s="10"/>
      <c r="E53" s="10">
        <v>6416</v>
      </c>
      <c r="F53" s="45" t="s">
        <v>109</v>
      </c>
      <c r="G53" s="59"/>
      <c r="H53" s="59"/>
      <c r="I53" s="62"/>
      <c r="J53" s="62"/>
    </row>
    <row r="54" spans="2:10" ht="25.5" x14ac:dyDescent="0.25">
      <c r="B54" s="10"/>
      <c r="C54" s="10"/>
      <c r="D54" s="10"/>
      <c r="E54" s="10">
        <v>6417</v>
      </c>
      <c r="F54" s="45" t="s">
        <v>110</v>
      </c>
      <c r="G54" s="59"/>
      <c r="H54" s="59"/>
      <c r="I54" s="62"/>
      <c r="J54" s="62"/>
    </row>
    <row r="55" spans="2:10" x14ac:dyDescent="0.25">
      <c r="B55" s="10"/>
      <c r="C55" s="10"/>
      <c r="D55" s="10"/>
      <c r="E55" s="10">
        <v>6419</v>
      </c>
      <c r="F55" s="45" t="s">
        <v>111</v>
      </c>
      <c r="G55" s="59"/>
      <c r="H55" s="59"/>
      <c r="I55" s="62"/>
      <c r="J55" s="62"/>
    </row>
    <row r="56" spans="2:10" ht="25.5" x14ac:dyDescent="0.25">
      <c r="B56" s="10"/>
      <c r="C56" s="10">
        <v>65</v>
      </c>
      <c r="D56" s="10"/>
      <c r="E56" s="10"/>
      <c r="F56" s="45" t="s">
        <v>112</v>
      </c>
      <c r="G56" s="59">
        <f t="shared" ref="G56:I56" si="29">G57+G62</f>
        <v>0</v>
      </c>
      <c r="H56" s="59">
        <f t="shared" si="29"/>
        <v>0</v>
      </c>
      <c r="I56" s="59">
        <f t="shared" si="29"/>
        <v>0</v>
      </c>
      <c r="J56" s="59">
        <f t="shared" ref="J56" si="30">J57+J62</f>
        <v>0</v>
      </c>
    </row>
    <row r="57" spans="2:10" x14ac:dyDescent="0.25">
      <c r="B57" s="10"/>
      <c r="C57" s="10"/>
      <c r="D57" s="10">
        <v>651</v>
      </c>
      <c r="E57" s="10"/>
      <c r="F57" s="45" t="s">
        <v>113</v>
      </c>
      <c r="G57" s="59">
        <f t="shared" ref="G57:I57" si="31">G58+G59+G60+G61</f>
        <v>0</v>
      </c>
      <c r="H57" s="59">
        <f t="shared" si="31"/>
        <v>0</v>
      </c>
      <c r="I57" s="59">
        <f t="shared" si="31"/>
        <v>0</v>
      </c>
      <c r="J57" s="59">
        <f t="shared" ref="J57" si="32">J58+J59+J60+J61</f>
        <v>0</v>
      </c>
    </row>
    <row r="58" spans="2:10" x14ac:dyDescent="0.25">
      <c r="B58" s="10"/>
      <c r="C58" s="10"/>
      <c r="D58" s="10"/>
      <c r="E58" s="10">
        <v>6511</v>
      </c>
      <c r="F58" s="45" t="s">
        <v>114</v>
      </c>
      <c r="G58" s="59"/>
      <c r="H58" s="59"/>
      <c r="I58" s="62"/>
      <c r="J58" s="62"/>
    </row>
    <row r="59" spans="2:10" x14ac:dyDescent="0.25">
      <c r="B59" s="10"/>
      <c r="C59" s="10"/>
      <c r="D59" s="10"/>
      <c r="E59" s="10">
        <v>6512</v>
      </c>
      <c r="F59" s="45" t="s">
        <v>115</v>
      </c>
      <c r="G59" s="59"/>
      <c r="H59" s="59"/>
      <c r="I59" s="62"/>
      <c r="J59" s="62"/>
    </row>
    <row r="60" spans="2:10" x14ac:dyDescent="0.25">
      <c r="B60" s="10"/>
      <c r="C60" s="10"/>
      <c r="D60" s="10"/>
      <c r="E60" s="10">
        <v>6513</v>
      </c>
      <c r="F60" s="45" t="s">
        <v>116</v>
      </c>
      <c r="G60" s="59"/>
      <c r="H60" s="59"/>
      <c r="I60" s="62"/>
      <c r="J60" s="62"/>
    </row>
    <row r="61" spans="2:10" x14ac:dyDescent="0.25">
      <c r="B61" s="10"/>
      <c r="C61" s="10"/>
      <c r="D61" s="10"/>
      <c r="E61" s="10">
        <v>6514</v>
      </c>
      <c r="F61" s="45" t="s">
        <v>117</v>
      </c>
      <c r="G61" s="59"/>
      <c r="H61" s="59"/>
      <c r="I61" s="62"/>
      <c r="J61" s="62"/>
    </row>
    <row r="62" spans="2:10" x14ac:dyDescent="0.25">
      <c r="B62" s="10"/>
      <c r="C62" s="10"/>
      <c r="D62" s="10">
        <v>652</v>
      </c>
      <c r="E62" s="10"/>
      <c r="F62" s="45" t="s">
        <v>120</v>
      </c>
      <c r="G62" s="59">
        <f t="shared" ref="G62:I62" si="33">G63+G64+G65+G66+G67+G68+G69</f>
        <v>0</v>
      </c>
      <c r="H62" s="59">
        <f t="shared" si="33"/>
        <v>0</v>
      </c>
      <c r="I62" s="59">
        <f t="shared" si="33"/>
        <v>0</v>
      </c>
      <c r="J62" s="59">
        <f t="shared" ref="J62" si="34">J63+J64+J65+J66+J67+J68+J69</f>
        <v>0</v>
      </c>
    </row>
    <row r="63" spans="2:10" x14ac:dyDescent="0.25">
      <c r="B63" s="10"/>
      <c r="C63" s="10"/>
      <c r="D63" s="10"/>
      <c r="E63" s="10">
        <v>6521</v>
      </c>
      <c r="F63" s="45" t="s">
        <v>121</v>
      </c>
      <c r="G63" s="59"/>
      <c r="H63" s="59"/>
      <c r="I63" s="62"/>
      <c r="J63" s="62"/>
    </row>
    <row r="64" spans="2:10" x14ac:dyDescent="0.25">
      <c r="B64" s="10"/>
      <c r="C64" s="10"/>
      <c r="D64" s="10"/>
      <c r="E64" s="10">
        <v>6522</v>
      </c>
      <c r="F64" s="45" t="s">
        <v>122</v>
      </c>
      <c r="G64" s="59"/>
      <c r="H64" s="59"/>
      <c r="I64" s="62"/>
      <c r="J64" s="62"/>
    </row>
    <row r="65" spans="2:10" x14ac:dyDescent="0.25">
      <c r="B65" s="10"/>
      <c r="C65" s="10"/>
      <c r="D65" s="10"/>
      <c r="E65" s="10">
        <v>6524</v>
      </c>
      <c r="F65" s="45" t="s">
        <v>123</v>
      </c>
      <c r="G65" s="59"/>
      <c r="H65" s="59"/>
      <c r="I65" s="62"/>
      <c r="J65" s="62"/>
    </row>
    <row r="66" spans="2:10" x14ac:dyDescent="0.25">
      <c r="B66" s="10"/>
      <c r="C66" s="10"/>
      <c r="D66" s="10"/>
      <c r="E66" s="10">
        <v>6525</v>
      </c>
      <c r="F66" s="45" t="s">
        <v>124</v>
      </c>
      <c r="G66" s="59"/>
      <c r="H66" s="59"/>
      <c r="I66" s="62"/>
      <c r="J66" s="62"/>
    </row>
    <row r="67" spans="2:10" x14ac:dyDescent="0.25">
      <c r="B67" s="10"/>
      <c r="C67" s="10"/>
      <c r="D67" s="10"/>
      <c r="E67" s="10">
        <v>6526</v>
      </c>
      <c r="F67" s="45" t="s">
        <v>125</v>
      </c>
      <c r="G67" s="59"/>
      <c r="H67" s="59"/>
      <c r="I67" s="62"/>
      <c r="J67" s="62"/>
    </row>
    <row r="68" spans="2:10" x14ac:dyDescent="0.25">
      <c r="B68" s="10"/>
      <c r="C68" s="10"/>
      <c r="D68" s="10"/>
      <c r="E68" s="10">
        <v>6527</v>
      </c>
      <c r="F68" s="45" t="s">
        <v>118</v>
      </c>
      <c r="G68" s="59"/>
      <c r="H68" s="59"/>
      <c r="I68" s="62"/>
      <c r="J68" s="62"/>
    </row>
    <row r="69" spans="2:10" ht="25.5" x14ac:dyDescent="0.25">
      <c r="B69" s="10"/>
      <c r="C69" s="10"/>
      <c r="D69" s="11"/>
      <c r="E69" s="11">
        <v>6528</v>
      </c>
      <c r="F69" s="46" t="s">
        <v>119</v>
      </c>
      <c r="G69" s="59"/>
      <c r="H69" s="59"/>
      <c r="I69" s="62"/>
      <c r="J69" s="62"/>
    </row>
    <row r="70" spans="2:10" ht="25.5" x14ac:dyDescent="0.25">
      <c r="B70" s="10"/>
      <c r="C70" s="10">
        <v>66</v>
      </c>
      <c r="D70" s="11"/>
      <c r="E70" s="11"/>
      <c r="F70" s="13" t="s">
        <v>16</v>
      </c>
      <c r="G70" s="59">
        <f t="shared" ref="G70:I70" si="35">G71+G74</f>
        <v>0</v>
      </c>
      <c r="H70" s="59">
        <f t="shared" si="35"/>
        <v>0</v>
      </c>
      <c r="I70" s="59">
        <f t="shared" si="35"/>
        <v>0</v>
      </c>
      <c r="J70" s="59">
        <f t="shared" ref="J70" si="36">J71+J74</f>
        <v>0</v>
      </c>
    </row>
    <row r="71" spans="2:10" ht="25.5" x14ac:dyDescent="0.25">
      <c r="B71" s="10"/>
      <c r="C71" s="18"/>
      <c r="D71" s="11">
        <v>661</v>
      </c>
      <c r="E71" s="11"/>
      <c r="F71" s="13" t="s">
        <v>32</v>
      </c>
      <c r="G71" s="59">
        <f t="shared" ref="G71:I71" si="37">G72+G73</f>
        <v>0</v>
      </c>
      <c r="H71" s="59">
        <f t="shared" si="37"/>
        <v>0</v>
      </c>
      <c r="I71" s="59">
        <f t="shared" si="37"/>
        <v>0</v>
      </c>
      <c r="J71" s="59">
        <f t="shared" ref="J71" si="38">J72+J73</f>
        <v>0</v>
      </c>
    </row>
    <row r="72" spans="2:10" x14ac:dyDescent="0.25">
      <c r="B72" s="10"/>
      <c r="C72" s="18"/>
      <c r="D72" s="11"/>
      <c r="E72" s="11">
        <v>6614</v>
      </c>
      <c r="F72" s="13" t="s">
        <v>33</v>
      </c>
      <c r="G72" s="59"/>
      <c r="H72" s="59"/>
      <c r="I72" s="62"/>
      <c r="J72" s="62"/>
    </row>
    <row r="73" spans="2:10" x14ac:dyDescent="0.25">
      <c r="B73" s="10"/>
      <c r="C73" s="18"/>
      <c r="D73" s="11"/>
      <c r="E73" s="11">
        <v>6615</v>
      </c>
      <c r="F73" s="45" t="s">
        <v>126</v>
      </c>
      <c r="G73" s="59"/>
      <c r="H73" s="59"/>
      <c r="I73" s="62"/>
      <c r="J73" s="62"/>
    </row>
    <row r="74" spans="2:10" ht="25.5" x14ac:dyDescent="0.25">
      <c r="B74" s="10"/>
      <c r="C74" s="18"/>
      <c r="D74" s="11">
        <v>663</v>
      </c>
      <c r="E74" s="11"/>
      <c r="F74" s="45" t="s">
        <v>127</v>
      </c>
      <c r="G74" s="59">
        <f t="shared" ref="G74:I74" si="39">G75+G76+G77+G78</f>
        <v>0</v>
      </c>
      <c r="H74" s="59">
        <f t="shared" si="39"/>
        <v>0</v>
      </c>
      <c r="I74" s="59">
        <f t="shared" si="39"/>
        <v>0</v>
      </c>
      <c r="J74" s="59">
        <f t="shared" ref="J74" si="40">J75+J76+J77+J78</f>
        <v>0</v>
      </c>
    </row>
    <row r="75" spans="2:10" x14ac:dyDescent="0.25">
      <c r="B75" s="10"/>
      <c r="C75" s="18"/>
      <c r="D75" s="11"/>
      <c r="E75" s="11">
        <v>6631</v>
      </c>
      <c r="F75" s="45" t="s">
        <v>128</v>
      </c>
      <c r="G75" s="59"/>
      <c r="H75" s="59"/>
      <c r="I75" s="62"/>
      <c r="J75" s="62"/>
    </row>
    <row r="76" spans="2:10" x14ac:dyDescent="0.25">
      <c r="B76" s="10"/>
      <c r="C76" s="18"/>
      <c r="D76" s="11"/>
      <c r="E76" s="11">
        <v>6632</v>
      </c>
      <c r="F76" s="46" t="s">
        <v>129</v>
      </c>
      <c r="G76" s="59"/>
      <c r="H76" s="59"/>
      <c r="I76" s="62"/>
      <c r="J76" s="62"/>
    </row>
    <row r="77" spans="2:10" ht="38.25" x14ac:dyDescent="0.25">
      <c r="B77" s="10"/>
      <c r="C77" s="18"/>
      <c r="D77" s="11"/>
      <c r="E77" s="11">
        <v>6633</v>
      </c>
      <c r="F77" s="45" t="s">
        <v>130</v>
      </c>
      <c r="G77" s="59"/>
      <c r="H77" s="59"/>
      <c r="I77" s="62"/>
      <c r="J77" s="62"/>
    </row>
    <row r="78" spans="2:10" ht="25.5" x14ac:dyDescent="0.25">
      <c r="B78" s="10"/>
      <c r="C78" s="18"/>
      <c r="D78" s="11"/>
      <c r="E78" s="11">
        <v>6634</v>
      </c>
      <c r="F78" s="45" t="s">
        <v>131</v>
      </c>
      <c r="G78" s="59"/>
      <c r="H78" s="59"/>
      <c r="I78" s="62"/>
      <c r="J78" s="62"/>
    </row>
    <row r="79" spans="2:10" ht="25.5" x14ac:dyDescent="0.25">
      <c r="B79" s="10"/>
      <c r="C79" s="10">
        <v>67</v>
      </c>
      <c r="D79" s="11"/>
      <c r="E79" s="11"/>
      <c r="F79" s="45" t="s">
        <v>132</v>
      </c>
      <c r="G79" s="59">
        <f t="shared" ref="G79:J79" si="41">G80</f>
        <v>2054849</v>
      </c>
      <c r="H79" s="59">
        <f t="shared" si="41"/>
        <v>2041950</v>
      </c>
      <c r="I79" s="59">
        <f t="shared" si="41"/>
        <v>2084230</v>
      </c>
      <c r="J79" s="59">
        <f t="shared" si="41"/>
        <v>2109330</v>
      </c>
    </row>
    <row r="80" spans="2:10" ht="25.5" x14ac:dyDescent="0.25">
      <c r="B80" s="10"/>
      <c r="C80" s="10"/>
      <c r="D80" s="11">
        <v>671</v>
      </c>
      <c r="E80" s="11"/>
      <c r="F80" s="45" t="s">
        <v>133</v>
      </c>
      <c r="G80" s="59">
        <f t="shared" ref="G80:I80" si="42">G81+G82+G83</f>
        <v>2054849</v>
      </c>
      <c r="H80" s="59">
        <f t="shared" si="42"/>
        <v>2041950</v>
      </c>
      <c r="I80" s="59">
        <f t="shared" si="42"/>
        <v>2084230</v>
      </c>
      <c r="J80" s="59">
        <f t="shared" ref="J80" si="43">J81+J82+J83</f>
        <v>2109330</v>
      </c>
    </row>
    <row r="81" spans="2:10" ht="25.5" x14ac:dyDescent="0.25">
      <c r="B81" s="10"/>
      <c r="C81" s="10"/>
      <c r="D81" s="11"/>
      <c r="E81" s="11">
        <v>6711</v>
      </c>
      <c r="F81" s="45" t="s">
        <v>134</v>
      </c>
      <c r="G81" s="59">
        <v>1962149</v>
      </c>
      <c r="H81" s="59">
        <f>2041950-H82</f>
        <v>1941850</v>
      </c>
      <c r="I81" s="62">
        <f>2084230-I82</f>
        <v>2054130</v>
      </c>
      <c r="J81" s="62">
        <f>2109330-J82</f>
        <v>2079130</v>
      </c>
    </row>
    <row r="82" spans="2:10" ht="25.5" x14ac:dyDescent="0.25">
      <c r="B82" s="10"/>
      <c r="C82" s="10"/>
      <c r="D82" s="11"/>
      <c r="E82" s="11">
        <v>6712</v>
      </c>
      <c r="F82" s="45" t="s">
        <v>135</v>
      </c>
      <c r="G82" s="59">
        <v>92700</v>
      </c>
      <c r="H82" s="59">
        <v>100100</v>
      </c>
      <c r="I82" s="62">
        <v>30100</v>
      </c>
      <c r="J82" s="62">
        <v>30200</v>
      </c>
    </row>
    <row r="83" spans="2:10" ht="25.5" x14ac:dyDescent="0.25">
      <c r="B83" s="10"/>
      <c r="C83" s="10"/>
      <c r="D83" s="11"/>
      <c r="E83" s="11">
        <v>6714</v>
      </c>
      <c r="F83" s="45" t="s">
        <v>136</v>
      </c>
      <c r="G83" s="59"/>
      <c r="H83" s="59"/>
      <c r="I83" s="62"/>
      <c r="J83" s="62"/>
    </row>
    <row r="84" spans="2:10" x14ac:dyDescent="0.25">
      <c r="B84" s="18">
        <v>7</v>
      </c>
      <c r="C84" s="10"/>
      <c r="D84" s="11"/>
      <c r="E84" s="11"/>
      <c r="F84" s="13" t="s">
        <v>22</v>
      </c>
      <c r="G84" s="63">
        <f t="shared" ref="G84:J84" si="44">G85</f>
        <v>0</v>
      </c>
      <c r="H84" s="63">
        <f t="shared" si="44"/>
        <v>0</v>
      </c>
      <c r="I84" s="63">
        <f t="shared" si="44"/>
        <v>0</v>
      </c>
      <c r="J84" s="63">
        <f t="shared" si="44"/>
        <v>0</v>
      </c>
    </row>
    <row r="85" spans="2:10" ht="30.75" customHeight="1" x14ac:dyDescent="0.25">
      <c r="B85" s="10"/>
      <c r="C85" s="10">
        <v>72</v>
      </c>
      <c r="D85" s="11"/>
      <c r="E85" s="11"/>
      <c r="F85" s="25" t="s">
        <v>23</v>
      </c>
      <c r="G85" s="59">
        <f t="shared" ref="G85:J85" si="45">G86</f>
        <v>0</v>
      </c>
      <c r="H85" s="59">
        <f t="shared" si="45"/>
        <v>0</v>
      </c>
      <c r="I85" s="59">
        <f t="shared" si="45"/>
        <v>0</v>
      </c>
      <c r="J85" s="59">
        <f t="shared" si="45"/>
        <v>0</v>
      </c>
    </row>
    <row r="86" spans="2:10" x14ac:dyDescent="0.25">
      <c r="B86" s="10"/>
      <c r="C86" s="10"/>
      <c r="D86" s="10">
        <v>721</v>
      </c>
      <c r="E86" s="10"/>
      <c r="F86" s="25" t="s">
        <v>34</v>
      </c>
      <c r="G86" s="59">
        <f t="shared" ref="G86:J86" si="46">G87</f>
        <v>0</v>
      </c>
      <c r="H86" s="59">
        <f t="shared" si="46"/>
        <v>0</v>
      </c>
      <c r="I86" s="59">
        <f t="shared" si="46"/>
        <v>0</v>
      </c>
      <c r="J86" s="59">
        <f t="shared" si="46"/>
        <v>0</v>
      </c>
    </row>
    <row r="87" spans="2:10" x14ac:dyDescent="0.25">
      <c r="B87" s="10"/>
      <c r="C87" s="10"/>
      <c r="D87" s="10"/>
      <c r="E87" s="10">
        <v>7211</v>
      </c>
      <c r="F87" s="25" t="s">
        <v>35</v>
      </c>
      <c r="G87" s="59"/>
      <c r="H87" s="59"/>
      <c r="I87" s="62"/>
      <c r="J87" s="62"/>
    </row>
    <row r="90" spans="2:10" ht="36.75" customHeight="1" x14ac:dyDescent="0.25">
      <c r="B90" s="92" t="s">
        <v>7</v>
      </c>
      <c r="C90" s="93"/>
      <c r="D90" s="93"/>
      <c r="E90" s="93"/>
      <c r="F90" s="94"/>
      <c r="G90" s="34" t="s">
        <v>204</v>
      </c>
      <c r="H90" s="34" t="s">
        <v>205</v>
      </c>
      <c r="I90" s="34" t="s">
        <v>191</v>
      </c>
      <c r="J90" s="34" t="s">
        <v>206</v>
      </c>
    </row>
    <row r="91" spans="2:10" x14ac:dyDescent="0.25">
      <c r="B91" s="95">
        <v>1</v>
      </c>
      <c r="C91" s="96"/>
      <c r="D91" s="96"/>
      <c r="E91" s="96"/>
      <c r="F91" s="97"/>
      <c r="G91" s="36">
        <v>3</v>
      </c>
      <c r="H91" s="36">
        <v>4</v>
      </c>
      <c r="I91" s="36">
        <v>5</v>
      </c>
      <c r="J91" s="36">
        <v>6</v>
      </c>
    </row>
    <row r="92" spans="2:10" x14ac:dyDescent="0.25">
      <c r="B92" s="9"/>
      <c r="C92" s="9"/>
      <c r="D92" s="9"/>
      <c r="E92" s="9"/>
      <c r="F92" s="9" t="s">
        <v>47</v>
      </c>
      <c r="G92" s="43">
        <f t="shared" ref="G92:I92" si="47">G93+G144</f>
        <v>2054849</v>
      </c>
      <c r="H92" s="43">
        <f t="shared" si="47"/>
        <v>2041950</v>
      </c>
      <c r="I92" s="43">
        <f t="shared" si="47"/>
        <v>2084230</v>
      </c>
      <c r="J92" s="43">
        <f t="shared" ref="J92" si="48">J93+J144</f>
        <v>2109330</v>
      </c>
    </row>
    <row r="93" spans="2:10" x14ac:dyDescent="0.25">
      <c r="B93" s="9">
        <v>3</v>
      </c>
      <c r="C93" s="9"/>
      <c r="D93" s="9"/>
      <c r="E93" s="9"/>
      <c r="F93" s="9" t="s">
        <v>4</v>
      </c>
      <c r="G93" s="43">
        <f t="shared" ref="G93:I93" si="49">G94+G104+G137</f>
        <v>1959249</v>
      </c>
      <c r="H93" s="43">
        <f t="shared" si="49"/>
        <v>1941750</v>
      </c>
      <c r="I93" s="43">
        <f t="shared" si="49"/>
        <v>2054030</v>
      </c>
      <c r="J93" s="43">
        <f t="shared" ref="J93" si="50">J94+J104+J137</f>
        <v>2079130</v>
      </c>
    </row>
    <row r="94" spans="2:10" x14ac:dyDescent="0.25">
      <c r="B94" s="9"/>
      <c r="C94" s="9">
        <v>31</v>
      </c>
      <c r="D94" s="9"/>
      <c r="E94" s="9"/>
      <c r="F94" s="9" t="s">
        <v>5</v>
      </c>
      <c r="G94" s="43">
        <f t="shared" ref="G94:I94" si="51">G95+G99+G101</f>
        <v>649522</v>
      </c>
      <c r="H94" s="43">
        <f t="shared" si="51"/>
        <v>803750</v>
      </c>
      <c r="I94" s="43">
        <f t="shared" si="51"/>
        <v>805530</v>
      </c>
      <c r="J94" s="43">
        <f t="shared" ref="J94" si="52">J95+J99+J101</f>
        <v>805530</v>
      </c>
    </row>
    <row r="95" spans="2:10" x14ac:dyDescent="0.25">
      <c r="B95" s="10"/>
      <c r="C95" s="10"/>
      <c r="D95" s="10">
        <v>311</v>
      </c>
      <c r="E95" s="10"/>
      <c r="F95" s="10" t="s">
        <v>36</v>
      </c>
      <c r="G95" s="7">
        <f t="shared" ref="G95:I95" si="53">G96+G97+G98</f>
        <v>531832</v>
      </c>
      <c r="H95" s="7">
        <f t="shared" si="53"/>
        <v>660000</v>
      </c>
      <c r="I95" s="7">
        <f t="shared" si="53"/>
        <v>660530</v>
      </c>
      <c r="J95" s="7">
        <f t="shared" ref="J95" si="54">J96+J97+J98</f>
        <v>660530</v>
      </c>
    </row>
    <row r="96" spans="2:10" x14ac:dyDescent="0.25">
      <c r="B96" s="10"/>
      <c r="C96" s="10"/>
      <c r="D96" s="10"/>
      <c r="E96" s="10">
        <v>3111</v>
      </c>
      <c r="F96" s="10" t="s">
        <v>37</v>
      </c>
      <c r="G96" s="7">
        <v>524832</v>
      </c>
      <c r="H96" s="7">
        <v>650000</v>
      </c>
      <c r="I96" s="29">
        <v>650030</v>
      </c>
      <c r="J96" s="29">
        <v>650030</v>
      </c>
    </row>
    <row r="97" spans="2:10" x14ac:dyDescent="0.25">
      <c r="B97" s="10"/>
      <c r="C97" s="10"/>
      <c r="D97" s="10"/>
      <c r="E97" s="10">
        <v>3112</v>
      </c>
      <c r="F97" s="10" t="s">
        <v>137</v>
      </c>
      <c r="G97" s="7"/>
      <c r="H97" s="7"/>
      <c r="I97" s="29"/>
      <c r="J97" s="29"/>
    </row>
    <row r="98" spans="2:10" x14ac:dyDescent="0.25">
      <c r="B98" s="10"/>
      <c r="C98" s="10"/>
      <c r="D98" s="10"/>
      <c r="E98" s="10">
        <v>3113</v>
      </c>
      <c r="F98" s="10" t="s">
        <v>138</v>
      </c>
      <c r="G98" s="7">
        <v>7000</v>
      </c>
      <c r="H98" s="7">
        <v>10000</v>
      </c>
      <c r="I98" s="29">
        <v>10500</v>
      </c>
      <c r="J98" s="29">
        <v>10500</v>
      </c>
    </row>
    <row r="99" spans="2:10" x14ac:dyDescent="0.25">
      <c r="B99" s="10"/>
      <c r="C99" s="10"/>
      <c r="D99" s="10">
        <v>312</v>
      </c>
      <c r="E99" s="10"/>
      <c r="F99" s="10" t="s">
        <v>139</v>
      </c>
      <c r="G99" s="7">
        <f t="shared" ref="G99:J99" si="55">G100</f>
        <v>30690</v>
      </c>
      <c r="H99" s="7">
        <f t="shared" si="55"/>
        <v>33750</v>
      </c>
      <c r="I99" s="7">
        <f t="shared" si="55"/>
        <v>33750</v>
      </c>
      <c r="J99" s="7">
        <f t="shared" si="55"/>
        <v>33750</v>
      </c>
    </row>
    <row r="100" spans="2:10" x14ac:dyDescent="0.25">
      <c r="B100" s="10"/>
      <c r="C100" s="10"/>
      <c r="D100" s="10"/>
      <c r="E100" s="10">
        <v>3121</v>
      </c>
      <c r="F100" s="10" t="s">
        <v>139</v>
      </c>
      <c r="G100" s="7">
        <v>30690</v>
      </c>
      <c r="H100" s="7">
        <v>33750</v>
      </c>
      <c r="I100" s="29">
        <v>33750</v>
      </c>
      <c r="J100" s="29">
        <v>33750</v>
      </c>
    </row>
    <row r="101" spans="2:10" x14ac:dyDescent="0.25">
      <c r="B101" s="10"/>
      <c r="C101" s="10"/>
      <c r="D101" s="10">
        <v>313</v>
      </c>
      <c r="E101" s="10"/>
      <c r="F101" s="10" t="s">
        <v>140</v>
      </c>
      <c r="G101" s="7">
        <f t="shared" ref="G101:I101" si="56">G102+G103</f>
        <v>87000</v>
      </c>
      <c r="H101" s="7">
        <f t="shared" si="56"/>
        <v>110000</v>
      </c>
      <c r="I101" s="7">
        <f t="shared" si="56"/>
        <v>111250</v>
      </c>
      <c r="J101" s="7">
        <f t="shared" ref="J101" si="57">J102+J103</f>
        <v>111250</v>
      </c>
    </row>
    <row r="102" spans="2:10" x14ac:dyDescent="0.25">
      <c r="B102" s="10"/>
      <c r="C102" s="10"/>
      <c r="D102" s="10"/>
      <c r="E102" s="10">
        <v>3131</v>
      </c>
      <c r="F102" s="10" t="s">
        <v>141</v>
      </c>
      <c r="G102" s="7">
        <v>87000</v>
      </c>
      <c r="H102" s="7">
        <v>110000</v>
      </c>
      <c r="I102" s="29">
        <v>111250</v>
      </c>
      <c r="J102" s="29">
        <v>111250</v>
      </c>
    </row>
    <row r="103" spans="2:10" x14ac:dyDescent="0.25">
      <c r="B103" s="10"/>
      <c r="C103" s="10"/>
      <c r="D103" s="10"/>
      <c r="E103" s="10">
        <v>3132</v>
      </c>
      <c r="F103" s="10" t="s">
        <v>142</v>
      </c>
      <c r="G103" s="7"/>
      <c r="H103" s="7"/>
      <c r="I103" s="29"/>
      <c r="J103" s="29"/>
    </row>
    <row r="104" spans="2:10" x14ac:dyDescent="0.25">
      <c r="B104" s="10"/>
      <c r="C104" s="18">
        <v>32</v>
      </c>
      <c r="D104" s="47"/>
      <c r="E104" s="47"/>
      <c r="F104" s="18" t="s">
        <v>11</v>
      </c>
      <c r="G104" s="43">
        <f t="shared" ref="G104:I104" si="58">G105+G110+G117+G127+G129</f>
        <v>1307527</v>
      </c>
      <c r="H104" s="43">
        <f t="shared" si="58"/>
        <v>1136000</v>
      </c>
      <c r="I104" s="43">
        <f t="shared" si="58"/>
        <v>1246500</v>
      </c>
      <c r="J104" s="43">
        <f t="shared" ref="J104" si="59">J105+J110+J117+J127+J129</f>
        <v>1271600</v>
      </c>
    </row>
    <row r="105" spans="2:10" x14ac:dyDescent="0.25">
      <c r="B105" s="10"/>
      <c r="C105" s="10"/>
      <c r="D105" s="10">
        <v>321</v>
      </c>
      <c r="E105" s="10"/>
      <c r="F105" s="10" t="s">
        <v>38</v>
      </c>
      <c r="G105" s="7">
        <f t="shared" ref="G105:I105" si="60">G106+G107+G108+G109</f>
        <v>66000</v>
      </c>
      <c r="H105" s="7">
        <f t="shared" si="60"/>
        <v>51000</v>
      </c>
      <c r="I105" s="7">
        <f t="shared" si="60"/>
        <v>51000</v>
      </c>
      <c r="J105" s="7">
        <f t="shared" ref="J105" si="61">J106+J107+J108+J109</f>
        <v>55000</v>
      </c>
    </row>
    <row r="106" spans="2:10" x14ac:dyDescent="0.25">
      <c r="B106" s="10"/>
      <c r="C106" s="18"/>
      <c r="D106" s="10"/>
      <c r="E106" s="10">
        <v>3211</v>
      </c>
      <c r="F106" s="25" t="s">
        <v>39</v>
      </c>
      <c r="G106" s="7">
        <v>39000</v>
      </c>
      <c r="H106" s="7">
        <v>26000</v>
      </c>
      <c r="I106" s="29">
        <v>26000</v>
      </c>
      <c r="J106" s="29">
        <v>25000</v>
      </c>
    </row>
    <row r="107" spans="2:10" ht="25.5" x14ac:dyDescent="0.25">
      <c r="B107" s="10"/>
      <c r="C107" s="18"/>
      <c r="D107" s="11"/>
      <c r="E107" s="10">
        <v>3212</v>
      </c>
      <c r="F107" s="25" t="s">
        <v>143</v>
      </c>
      <c r="G107" s="7">
        <v>16000</v>
      </c>
      <c r="H107" s="7">
        <v>16000</v>
      </c>
      <c r="I107" s="29">
        <v>16000</v>
      </c>
      <c r="J107" s="29">
        <v>20000</v>
      </c>
    </row>
    <row r="108" spans="2:10" ht="15" customHeight="1" x14ac:dyDescent="0.25">
      <c r="B108" s="10"/>
      <c r="C108" s="18"/>
      <c r="D108" s="11"/>
      <c r="E108" s="10">
        <v>3213</v>
      </c>
      <c r="F108" s="25" t="s">
        <v>144</v>
      </c>
      <c r="G108" s="7">
        <v>4000</v>
      </c>
      <c r="H108" s="7">
        <v>4000</v>
      </c>
      <c r="I108" s="29">
        <v>4000</v>
      </c>
      <c r="J108" s="29">
        <v>5000</v>
      </c>
    </row>
    <row r="109" spans="2:10" x14ac:dyDescent="0.25">
      <c r="B109" s="10"/>
      <c r="C109" s="18"/>
      <c r="D109" s="11"/>
      <c r="E109" s="10">
        <v>3214</v>
      </c>
      <c r="F109" s="25" t="s">
        <v>145</v>
      </c>
      <c r="G109" s="7">
        <v>7000</v>
      </c>
      <c r="H109" s="7">
        <v>5000</v>
      </c>
      <c r="I109" s="29">
        <v>5000</v>
      </c>
      <c r="J109" s="29">
        <v>5000</v>
      </c>
    </row>
    <row r="110" spans="2:10" x14ac:dyDescent="0.25">
      <c r="B110" s="10"/>
      <c r="C110" s="18"/>
      <c r="D110" s="10">
        <v>322</v>
      </c>
      <c r="E110" s="10"/>
      <c r="F110" s="25" t="s">
        <v>146</v>
      </c>
      <c r="G110" s="7">
        <f t="shared" ref="G110:I110" si="62">G111+G112+G113+G114+G115+G116</f>
        <v>37500</v>
      </c>
      <c r="H110" s="7">
        <f t="shared" si="62"/>
        <v>27000</v>
      </c>
      <c r="I110" s="7">
        <f t="shared" si="62"/>
        <v>37500</v>
      </c>
      <c r="J110" s="7">
        <f t="shared" ref="J110" si="63">J111+J112+J113+J114+J115+J116</f>
        <v>36500</v>
      </c>
    </row>
    <row r="111" spans="2:10" x14ac:dyDescent="0.25">
      <c r="B111" s="10"/>
      <c r="C111" s="18"/>
      <c r="D111" s="10"/>
      <c r="E111" s="10">
        <v>3221</v>
      </c>
      <c r="F111" s="25" t="s">
        <v>147</v>
      </c>
      <c r="G111" s="7">
        <v>34000</v>
      </c>
      <c r="H111" s="7">
        <f>10000+3000+500+1000+5000+3000</f>
        <v>22500</v>
      </c>
      <c r="I111" s="29">
        <f>15000+3000+500+1000+500+10000+3000</f>
        <v>33000</v>
      </c>
      <c r="J111" s="29">
        <f>15000+3000+1000+10000+3000</f>
        <v>32000</v>
      </c>
    </row>
    <row r="112" spans="2:10" x14ac:dyDescent="0.25">
      <c r="B112" s="10"/>
      <c r="C112" s="18"/>
      <c r="D112" s="11"/>
      <c r="E112" s="10">
        <v>3222</v>
      </c>
      <c r="F112" s="25" t="s">
        <v>148</v>
      </c>
      <c r="G112" s="7"/>
      <c r="H112" s="7"/>
      <c r="I112" s="29"/>
      <c r="J112" s="29"/>
    </row>
    <row r="113" spans="2:10" x14ac:dyDescent="0.25">
      <c r="B113" s="10"/>
      <c r="C113" s="18"/>
      <c r="D113" s="11"/>
      <c r="E113" s="10">
        <v>3223</v>
      </c>
      <c r="F113" s="25" t="s">
        <v>149</v>
      </c>
      <c r="G113" s="7">
        <v>1000</v>
      </c>
      <c r="H113" s="7">
        <v>2000</v>
      </c>
      <c r="I113" s="29">
        <v>2000</v>
      </c>
      <c r="J113" s="29">
        <v>2000</v>
      </c>
    </row>
    <row r="114" spans="2:10" ht="25.5" x14ac:dyDescent="0.25">
      <c r="B114" s="10"/>
      <c r="C114" s="18"/>
      <c r="D114" s="11"/>
      <c r="E114" s="10">
        <v>3224</v>
      </c>
      <c r="F114" s="25" t="s">
        <v>150</v>
      </c>
      <c r="G114" s="7"/>
      <c r="H114" s="7"/>
      <c r="I114" s="29"/>
      <c r="J114" s="29"/>
    </row>
    <row r="115" spans="2:10" x14ac:dyDescent="0.25">
      <c r="B115" s="10"/>
      <c r="C115" s="18"/>
      <c r="D115" s="11"/>
      <c r="E115" s="10">
        <v>3225</v>
      </c>
      <c r="F115" s="25" t="s">
        <v>151</v>
      </c>
      <c r="G115" s="7">
        <v>2500</v>
      </c>
      <c r="H115" s="7">
        <v>2500</v>
      </c>
      <c r="I115" s="29">
        <v>2500</v>
      </c>
      <c r="J115" s="29">
        <v>2500</v>
      </c>
    </row>
    <row r="116" spans="2:10" x14ac:dyDescent="0.25">
      <c r="B116" s="10"/>
      <c r="C116" s="18"/>
      <c r="D116" s="11"/>
      <c r="E116" s="10">
        <v>3227</v>
      </c>
      <c r="F116" s="25" t="s">
        <v>152</v>
      </c>
      <c r="G116" s="7"/>
      <c r="H116" s="7"/>
      <c r="I116" s="29"/>
      <c r="J116" s="29"/>
    </row>
    <row r="117" spans="2:10" x14ac:dyDescent="0.25">
      <c r="B117" s="10"/>
      <c r="C117" s="18"/>
      <c r="D117" s="10">
        <v>323</v>
      </c>
      <c r="E117" s="10"/>
      <c r="F117" s="25" t="s">
        <v>153</v>
      </c>
      <c r="G117" s="7">
        <f t="shared" ref="G117:I117" si="64">G118+G119+G120+G121+G122+G123+G124+G125+G126</f>
        <v>795377</v>
      </c>
      <c r="H117" s="7">
        <f t="shared" si="64"/>
        <v>664000</v>
      </c>
      <c r="I117" s="7">
        <f t="shared" si="64"/>
        <v>714000</v>
      </c>
      <c r="J117" s="7">
        <f t="shared" ref="J117" si="65">J118+J119+J120+J121+J122+J123+J124+J125+J126</f>
        <v>726100</v>
      </c>
    </row>
    <row r="118" spans="2:10" x14ac:dyDescent="0.25">
      <c r="B118" s="10"/>
      <c r="C118" s="18"/>
      <c r="D118" s="11"/>
      <c r="E118" s="10">
        <v>3231</v>
      </c>
      <c r="F118" s="25" t="s">
        <v>154</v>
      </c>
      <c r="G118" s="7">
        <v>4100</v>
      </c>
      <c r="H118" s="7">
        <v>4000</v>
      </c>
      <c r="I118" s="29">
        <v>4000</v>
      </c>
      <c r="J118" s="29">
        <v>5000</v>
      </c>
    </row>
    <row r="119" spans="2:10" x14ac:dyDescent="0.25">
      <c r="B119" s="10"/>
      <c r="C119" s="18"/>
      <c r="D119" s="11"/>
      <c r="E119" s="10">
        <v>3232</v>
      </c>
      <c r="F119" s="25" t="s">
        <v>155</v>
      </c>
      <c r="G119" s="7">
        <v>3000</v>
      </c>
      <c r="H119" s="7">
        <v>4000</v>
      </c>
      <c r="I119" s="29">
        <v>4000</v>
      </c>
      <c r="J119" s="29">
        <v>5000</v>
      </c>
    </row>
    <row r="120" spans="2:10" x14ac:dyDescent="0.25">
      <c r="B120" s="10"/>
      <c r="C120" s="18"/>
      <c r="D120" s="11"/>
      <c r="E120" s="10">
        <v>3233</v>
      </c>
      <c r="F120" s="25" t="s">
        <v>156</v>
      </c>
      <c r="G120" s="7">
        <v>3100</v>
      </c>
      <c r="H120" s="7">
        <v>3000</v>
      </c>
      <c r="I120" s="29">
        <v>3000</v>
      </c>
      <c r="J120" s="29">
        <v>3000</v>
      </c>
    </row>
    <row r="121" spans="2:10" x14ac:dyDescent="0.25">
      <c r="B121" s="10"/>
      <c r="C121" s="18"/>
      <c r="D121" s="11"/>
      <c r="E121" s="10">
        <v>3234</v>
      </c>
      <c r="F121" s="25" t="s">
        <v>157</v>
      </c>
      <c r="G121" s="7"/>
      <c r="H121" s="7"/>
      <c r="I121" s="29"/>
      <c r="J121" s="29"/>
    </row>
    <row r="122" spans="2:10" x14ac:dyDescent="0.25">
      <c r="B122" s="10"/>
      <c r="C122" s="18"/>
      <c r="D122" s="11"/>
      <c r="E122" s="10">
        <v>3235</v>
      </c>
      <c r="F122" s="25" t="s">
        <v>158</v>
      </c>
      <c r="G122" s="7">
        <v>19650</v>
      </c>
      <c r="H122" s="7">
        <f>4000+1000+1000+1000+15000+8000</f>
        <v>30000</v>
      </c>
      <c r="I122" s="29">
        <f>4000+1000+1000+20000+10000</f>
        <v>36000</v>
      </c>
      <c r="J122" s="29">
        <f>4000+1000+1000+20000+10000</f>
        <v>36000</v>
      </c>
    </row>
    <row r="123" spans="2:10" x14ac:dyDescent="0.25">
      <c r="B123" s="10"/>
      <c r="C123" s="18"/>
      <c r="D123" s="11"/>
      <c r="E123" s="10">
        <v>3236</v>
      </c>
      <c r="F123" s="25" t="s">
        <v>159</v>
      </c>
      <c r="G123" s="7">
        <v>4000</v>
      </c>
      <c r="H123" s="7">
        <v>4000</v>
      </c>
      <c r="I123" s="29">
        <v>4000</v>
      </c>
      <c r="J123" s="29">
        <v>4000</v>
      </c>
    </row>
    <row r="124" spans="2:10" x14ac:dyDescent="0.25">
      <c r="B124" s="10"/>
      <c r="C124" s="18"/>
      <c r="D124" s="11"/>
      <c r="E124" s="10">
        <v>3237</v>
      </c>
      <c r="F124" s="25" t="s">
        <v>160</v>
      </c>
      <c r="G124" s="7">
        <v>706100</v>
      </c>
      <c r="H124" s="7">
        <f>2500+150000+30000+5000+325000+1000+1000+1000+50000+4500</f>
        <v>570000</v>
      </c>
      <c r="I124" s="29">
        <f>2500+150000+35000+5000+325000+1000+1000+1000+55000+12500</f>
        <v>588000</v>
      </c>
      <c r="J124" s="29">
        <f>2500+150000+35000+5000+325000+1000+1000+60000+18600</f>
        <v>598100</v>
      </c>
    </row>
    <row r="125" spans="2:10" x14ac:dyDescent="0.25">
      <c r="B125" s="10"/>
      <c r="C125" s="18"/>
      <c r="D125" s="11"/>
      <c r="E125" s="10">
        <v>3238</v>
      </c>
      <c r="F125" s="25" t="s">
        <v>161</v>
      </c>
      <c r="G125" s="7">
        <v>50100</v>
      </c>
      <c r="H125" s="7">
        <v>40000</v>
      </c>
      <c r="I125" s="7">
        <v>40000</v>
      </c>
      <c r="J125" s="7">
        <v>40000</v>
      </c>
    </row>
    <row r="126" spans="2:10" x14ac:dyDescent="0.25">
      <c r="B126" s="10"/>
      <c r="C126" s="18"/>
      <c r="D126" s="11"/>
      <c r="E126" s="10">
        <v>3239</v>
      </c>
      <c r="F126" s="25" t="s">
        <v>162</v>
      </c>
      <c r="G126" s="7">
        <v>5327</v>
      </c>
      <c r="H126" s="7">
        <f>2000+1000+4000+1000+1000</f>
        <v>9000</v>
      </c>
      <c r="I126" s="29">
        <f>2000+1000+30000+1000+1000</f>
        <v>35000</v>
      </c>
      <c r="J126" s="29">
        <f>2000+1000+30000+1000+1000</f>
        <v>35000</v>
      </c>
    </row>
    <row r="127" spans="2:10" x14ac:dyDescent="0.25">
      <c r="B127" s="10"/>
      <c r="C127" s="18"/>
      <c r="D127" s="10">
        <v>324</v>
      </c>
      <c r="E127" s="10"/>
      <c r="F127" s="25" t="s">
        <v>163</v>
      </c>
      <c r="G127" s="7">
        <f t="shared" ref="G127:J127" si="66">G128</f>
        <v>289000</v>
      </c>
      <c r="H127" s="7">
        <f t="shared" si="66"/>
        <v>302000</v>
      </c>
      <c r="I127" s="7">
        <f t="shared" si="66"/>
        <v>352000</v>
      </c>
      <c r="J127" s="7">
        <f t="shared" si="66"/>
        <v>362000</v>
      </c>
    </row>
    <row r="128" spans="2:10" x14ac:dyDescent="0.25">
      <c r="B128" s="10"/>
      <c r="C128" s="18"/>
      <c r="D128" s="10"/>
      <c r="E128" s="10">
        <v>3241</v>
      </c>
      <c r="F128" s="25" t="s">
        <v>163</v>
      </c>
      <c r="G128" s="7">
        <v>289000</v>
      </c>
      <c r="H128" s="7">
        <f>4000+100000+6000+1000+50000+1000+140000</f>
        <v>302000</v>
      </c>
      <c r="I128" s="29">
        <f>4000+100000+6000+1000+60000+1000+180000</f>
        <v>352000</v>
      </c>
      <c r="J128" s="29">
        <f>4000+100000+6000+1000+60000+1000+190000</f>
        <v>362000</v>
      </c>
    </row>
    <row r="129" spans="2:10" x14ac:dyDescent="0.25">
      <c r="B129" s="10"/>
      <c r="C129" s="18"/>
      <c r="D129" s="10">
        <v>329</v>
      </c>
      <c r="E129" s="10"/>
      <c r="F129" s="25" t="s">
        <v>164</v>
      </c>
      <c r="G129" s="7">
        <f t="shared" ref="G129:I129" si="67">G130+G131+G132+G133+G134+G135+G136</f>
        <v>119650</v>
      </c>
      <c r="H129" s="7">
        <f t="shared" si="67"/>
        <v>92000</v>
      </c>
      <c r="I129" s="7">
        <f t="shared" si="67"/>
        <v>92000</v>
      </c>
      <c r="J129" s="7">
        <f t="shared" ref="J129" si="68">J130+J131+J132+J133+J134+J135+J136</f>
        <v>92000</v>
      </c>
    </row>
    <row r="130" spans="2:10" ht="25.5" x14ac:dyDescent="0.25">
      <c r="B130" s="10"/>
      <c r="C130" s="18"/>
      <c r="D130" s="10"/>
      <c r="E130" s="10">
        <v>3291</v>
      </c>
      <c r="F130" s="25" t="s">
        <v>165</v>
      </c>
      <c r="G130" s="7">
        <v>51500</v>
      </c>
      <c r="H130" s="7">
        <f>36000+10000</f>
        <v>46000</v>
      </c>
      <c r="I130" s="7">
        <v>46000</v>
      </c>
      <c r="J130" s="7">
        <v>46000</v>
      </c>
    </row>
    <row r="131" spans="2:10" x14ac:dyDescent="0.25">
      <c r="B131" s="10"/>
      <c r="C131" s="18"/>
      <c r="D131" s="10"/>
      <c r="E131" s="10">
        <v>3292</v>
      </c>
      <c r="F131" s="25" t="s">
        <v>166</v>
      </c>
      <c r="G131" s="7">
        <v>1000</v>
      </c>
      <c r="H131" s="7">
        <v>1000</v>
      </c>
      <c r="I131" s="7">
        <v>1000</v>
      </c>
      <c r="J131" s="7">
        <v>1000</v>
      </c>
    </row>
    <row r="132" spans="2:10" x14ac:dyDescent="0.25">
      <c r="B132" s="10"/>
      <c r="C132" s="18"/>
      <c r="D132" s="10"/>
      <c r="E132" s="10">
        <v>3293</v>
      </c>
      <c r="F132" s="25" t="s">
        <v>167</v>
      </c>
      <c r="G132" s="7">
        <v>21400</v>
      </c>
      <c r="H132" s="7">
        <f>8500+20000+500</f>
        <v>29000</v>
      </c>
      <c r="I132" s="29">
        <f>8500+20000+500</f>
        <v>29000</v>
      </c>
      <c r="J132" s="29">
        <f>9000+20000</f>
        <v>29000</v>
      </c>
    </row>
    <row r="133" spans="2:10" x14ac:dyDescent="0.25">
      <c r="B133" s="10"/>
      <c r="C133" s="18"/>
      <c r="D133" s="10"/>
      <c r="E133" s="10">
        <v>3294</v>
      </c>
      <c r="F133" s="25" t="s">
        <v>168</v>
      </c>
      <c r="G133" s="7">
        <v>12000</v>
      </c>
      <c r="H133" s="7">
        <v>12000</v>
      </c>
      <c r="I133" s="7">
        <v>12000</v>
      </c>
      <c r="J133" s="7">
        <v>12000</v>
      </c>
    </row>
    <row r="134" spans="2:10" x14ac:dyDescent="0.25">
      <c r="B134" s="10"/>
      <c r="C134" s="18"/>
      <c r="D134" s="11"/>
      <c r="E134" s="10">
        <v>3295</v>
      </c>
      <c r="F134" s="25" t="s">
        <v>169</v>
      </c>
      <c r="G134" s="7">
        <v>2000</v>
      </c>
      <c r="H134" s="7">
        <v>2000</v>
      </c>
      <c r="I134" s="7">
        <v>2000</v>
      </c>
      <c r="J134" s="7">
        <v>2000</v>
      </c>
    </row>
    <row r="135" spans="2:10" x14ac:dyDescent="0.25">
      <c r="B135" s="10"/>
      <c r="C135" s="18"/>
      <c r="D135" s="11"/>
      <c r="E135" s="10">
        <v>3296</v>
      </c>
      <c r="F135" s="25" t="s">
        <v>170</v>
      </c>
      <c r="G135" s="7">
        <v>150</v>
      </c>
      <c r="H135" s="7">
        <v>1000</v>
      </c>
      <c r="I135" s="29">
        <v>1000</v>
      </c>
      <c r="J135" s="29">
        <v>1000</v>
      </c>
    </row>
    <row r="136" spans="2:10" x14ac:dyDescent="0.25">
      <c r="B136" s="10"/>
      <c r="C136" s="18"/>
      <c r="D136" s="11"/>
      <c r="E136" s="10">
        <v>3299</v>
      </c>
      <c r="F136" s="25" t="s">
        <v>171</v>
      </c>
      <c r="G136" s="7">
        <v>31600</v>
      </c>
      <c r="H136" s="7">
        <v>1000</v>
      </c>
      <c r="I136" s="7">
        <v>1000</v>
      </c>
      <c r="J136" s="7">
        <v>1000</v>
      </c>
    </row>
    <row r="137" spans="2:10" x14ac:dyDescent="0.25">
      <c r="B137" s="10"/>
      <c r="C137" s="18">
        <v>34</v>
      </c>
      <c r="D137" s="47"/>
      <c r="E137" s="18"/>
      <c r="F137" s="48" t="s">
        <v>172</v>
      </c>
      <c r="G137" s="43">
        <f t="shared" ref="G137:I137" si="69">G138+G140</f>
        <v>2200</v>
      </c>
      <c r="H137" s="43">
        <f t="shared" si="69"/>
        <v>2000</v>
      </c>
      <c r="I137" s="43">
        <f t="shared" si="69"/>
        <v>2000</v>
      </c>
      <c r="J137" s="43">
        <f t="shared" ref="J137" si="70">J138+J140</f>
        <v>2000</v>
      </c>
    </row>
    <row r="138" spans="2:10" x14ac:dyDescent="0.25">
      <c r="B138" s="10"/>
      <c r="C138" s="18"/>
      <c r="D138" s="10">
        <v>342</v>
      </c>
      <c r="E138" s="10"/>
      <c r="F138" s="25" t="s">
        <v>173</v>
      </c>
      <c r="G138" s="7">
        <f t="shared" ref="G138:J138" si="71">G139</f>
        <v>0</v>
      </c>
      <c r="H138" s="7">
        <f t="shared" si="71"/>
        <v>0</v>
      </c>
      <c r="I138" s="7">
        <f t="shared" si="71"/>
        <v>0</v>
      </c>
      <c r="J138" s="7">
        <f t="shared" si="71"/>
        <v>0</v>
      </c>
    </row>
    <row r="139" spans="2:10" ht="25.5" x14ac:dyDescent="0.25">
      <c r="B139" s="10"/>
      <c r="C139" s="18"/>
      <c r="D139" s="11"/>
      <c r="E139" s="10">
        <v>3427</v>
      </c>
      <c r="F139" s="25" t="s">
        <v>174</v>
      </c>
      <c r="G139" s="7"/>
      <c r="H139" s="7"/>
      <c r="I139" s="29"/>
      <c r="J139" s="29"/>
    </row>
    <row r="140" spans="2:10" x14ac:dyDescent="0.25">
      <c r="B140" s="10"/>
      <c r="C140" s="18"/>
      <c r="D140" s="10">
        <v>343</v>
      </c>
      <c r="E140" s="10"/>
      <c r="F140" s="25" t="s">
        <v>175</v>
      </c>
      <c r="G140" s="7">
        <f t="shared" ref="G140:I140" si="72">G141+G142+G143</f>
        <v>2200</v>
      </c>
      <c r="H140" s="7">
        <f t="shared" si="72"/>
        <v>2000</v>
      </c>
      <c r="I140" s="7">
        <f t="shared" si="72"/>
        <v>2000</v>
      </c>
      <c r="J140" s="7">
        <f t="shared" ref="J140" si="73">J141+J142+J143</f>
        <v>2000</v>
      </c>
    </row>
    <row r="141" spans="2:10" x14ac:dyDescent="0.25">
      <c r="B141" s="10"/>
      <c r="C141" s="18"/>
      <c r="D141" s="11"/>
      <c r="E141" s="10">
        <v>3431</v>
      </c>
      <c r="F141" s="25" t="s">
        <v>176</v>
      </c>
      <c r="G141" s="7">
        <v>2200</v>
      </c>
      <c r="H141" s="7">
        <v>2000</v>
      </c>
      <c r="I141" s="29">
        <v>2000</v>
      </c>
      <c r="J141" s="29">
        <v>2000</v>
      </c>
    </row>
    <row r="142" spans="2:10" x14ac:dyDescent="0.25">
      <c r="B142" s="10"/>
      <c r="C142" s="18"/>
      <c r="D142" s="11"/>
      <c r="E142" s="10">
        <v>3433</v>
      </c>
      <c r="F142" s="25" t="s">
        <v>177</v>
      </c>
      <c r="G142" s="7"/>
      <c r="H142" s="7"/>
      <c r="I142" s="29"/>
      <c r="J142" s="29"/>
    </row>
    <row r="143" spans="2:10" x14ac:dyDescent="0.25">
      <c r="B143" s="10"/>
      <c r="C143" s="18"/>
      <c r="D143" s="11"/>
      <c r="E143" s="10">
        <v>3434</v>
      </c>
      <c r="F143" s="25" t="s">
        <v>178</v>
      </c>
      <c r="G143" s="7"/>
      <c r="H143" s="7"/>
      <c r="I143" s="29"/>
      <c r="J143" s="29"/>
    </row>
    <row r="144" spans="2:10" x14ac:dyDescent="0.25">
      <c r="B144" s="12">
        <v>4</v>
      </c>
      <c r="C144" s="12"/>
      <c r="D144" s="12"/>
      <c r="E144" s="12"/>
      <c r="F144" s="16" t="s">
        <v>6</v>
      </c>
      <c r="G144" s="43">
        <f t="shared" ref="G144:I144" si="74">G148+G158</f>
        <v>95600</v>
      </c>
      <c r="H144" s="43">
        <f>H148+H158+H145</f>
        <v>100200</v>
      </c>
      <c r="I144" s="43">
        <f t="shared" si="74"/>
        <v>30200</v>
      </c>
      <c r="J144" s="43">
        <f t="shared" ref="J144" si="75">J148+J158</f>
        <v>30200</v>
      </c>
    </row>
    <row r="145" spans="2:10" x14ac:dyDescent="0.25">
      <c r="B145" s="12"/>
      <c r="C145" s="12">
        <v>41</v>
      </c>
      <c r="D145" s="12"/>
      <c r="E145" s="12"/>
      <c r="F145" s="16" t="s">
        <v>209</v>
      </c>
      <c r="G145" s="43">
        <f>G146</f>
        <v>0</v>
      </c>
      <c r="H145" s="43">
        <f>H146</f>
        <v>80000</v>
      </c>
      <c r="I145" s="43">
        <f t="shared" ref="I145:J146" si="76">I146</f>
        <v>0</v>
      </c>
      <c r="J145" s="43">
        <f t="shared" si="76"/>
        <v>0</v>
      </c>
    </row>
    <row r="146" spans="2:10" x14ac:dyDescent="0.25">
      <c r="B146" s="12"/>
      <c r="C146" s="12"/>
      <c r="D146" s="12">
        <v>412</v>
      </c>
      <c r="E146" s="12"/>
      <c r="F146" s="16" t="s">
        <v>210</v>
      </c>
      <c r="G146" s="43">
        <f>G147</f>
        <v>0</v>
      </c>
      <c r="H146" s="43">
        <f>H147</f>
        <v>80000</v>
      </c>
      <c r="I146" s="43">
        <f t="shared" si="76"/>
        <v>0</v>
      </c>
      <c r="J146" s="43">
        <f t="shared" si="76"/>
        <v>0</v>
      </c>
    </row>
    <row r="147" spans="2:10" x14ac:dyDescent="0.25">
      <c r="B147" s="12"/>
      <c r="C147" s="12"/>
      <c r="D147" s="12"/>
      <c r="E147" s="14">
        <v>4124</v>
      </c>
      <c r="F147" s="17" t="s">
        <v>208</v>
      </c>
      <c r="G147" s="7">
        <v>0</v>
      </c>
      <c r="H147" s="7">
        <v>80000</v>
      </c>
      <c r="I147" s="7">
        <v>0</v>
      </c>
      <c r="J147" s="7">
        <v>0</v>
      </c>
    </row>
    <row r="148" spans="2:10" ht="25.5" x14ac:dyDescent="0.25">
      <c r="B148" s="13"/>
      <c r="C148" s="9">
        <v>42</v>
      </c>
      <c r="D148" s="13"/>
      <c r="E148" s="13"/>
      <c r="F148" s="16" t="s">
        <v>179</v>
      </c>
      <c r="G148" s="7">
        <f t="shared" ref="G148:I148" si="77">G149+G156</f>
        <v>33000</v>
      </c>
      <c r="H148" s="7">
        <f t="shared" si="77"/>
        <v>20100</v>
      </c>
      <c r="I148" s="7">
        <f t="shared" si="77"/>
        <v>30100</v>
      </c>
      <c r="J148" s="7">
        <f t="shared" ref="J148" si="78">J149+J156</f>
        <v>30100</v>
      </c>
    </row>
    <row r="149" spans="2:10" x14ac:dyDescent="0.25">
      <c r="B149" s="13"/>
      <c r="C149" s="13"/>
      <c r="D149" s="10">
        <v>422</v>
      </c>
      <c r="E149" s="10"/>
      <c r="F149" s="10" t="s">
        <v>180</v>
      </c>
      <c r="G149" s="7">
        <f t="shared" ref="G149:I149" si="79">G150+G151+G152+G153+G154+G155</f>
        <v>33000</v>
      </c>
      <c r="H149" s="7">
        <f t="shared" si="79"/>
        <v>20100</v>
      </c>
      <c r="I149" s="7">
        <f t="shared" si="79"/>
        <v>30100</v>
      </c>
      <c r="J149" s="7">
        <f t="shared" ref="J149" si="80">J150+J151+J152+J153+J154+J155</f>
        <v>30100</v>
      </c>
    </row>
    <row r="150" spans="2:10" x14ac:dyDescent="0.25">
      <c r="B150" s="13"/>
      <c r="C150" s="13"/>
      <c r="D150" s="10"/>
      <c r="E150" s="10">
        <v>4221</v>
      </c>
      <c r="F150" s="10" t="s">
        <v>181</v>
      </c>
      <c r="G150" s="7">
        <v>32000</v>
      </c>
      <c r="H150" s="8">
        <v>20000</v>
      </c>
      <c r="I150" s="29">
        <v>30000</v>
      </c>
      <c r="J150" s="29">
        <v>30000</v>
      </c>
    </row>
    <row r="151" spans="2:10" x14ac:dyDescent="0.25">
      <c r="B151" s="13"/>
      <c r="C151" s="13"/>
      <c r="D151" s="10"/>
      <c r="E151" s="10">
        <v>4222</v>
      </c>
      <c r="F151" s="10" t="s">
        <v>182</v>
      </c>
      <c r="G151" s="7">
        <v>1000</v>
      </c>
      <c r="H151" s="8">
        <v>100</v>
      </c>
      <c r="I151" s="29">
        <v>100</v>
      </c>
      <c r="J151" s="29">
        <v>100</v>
      </c>
    </row>
    <row r="152" spans="2:10" x14ac:dyDescent="0.25">
      <c r="B152" s="13"/>
      <c r="C152" s="13"/>
      <c r="D152" s="10"/>
      <c r="E152" s="10">
        <v>4223</v>
      </c>
      <c r="F152" s="10" t="s">
        <v>183</v>
      </c>
      <c r="G152" s="7"/>
      <c r="H152" s="8"/>
      <c r="I152" s="29"/>
      <c r="J152" s="29"/>
    </row>
    <row r="153" spans="2:10" x14ac:dyDescent="0.25">
      <c r="B153" s="13"/>
      <c r="C153" s="13"/>
      <c r="D153" s="10"/>
      <c r="E153" s="10">
        <v>4224</v>
      </c>
      <c r="F153" s="10" t="s">
        <v>184</v>
      </c>
      <c r="G153" s="7"/>
      <c r="H153" s="8"/>
      <c r="I153" s="29"/>
      <c r="J153" s="29"/>
    </row>
    <row r="154" spans="2:10" x14ac:dyDescent="0.25">
      <c r="B154" s="13"/>
      <c r="C154" s="13"/>
      <c r="D154" s="10"/>
      <c r="E154" s="10">
        <v>4225</v>
      </c>
      <c r="F154" s="10" t="s">
        <v>185</v>
      </c>
      <c r="G154" s="7"/>
      <c r="H154" s="8"/>
      <c r="I154" s="29"/>
      <c r="J154" s="29"/>
    </row>
    <row r="155" spans="2:10" x14ac:dyDescent="0.25">
      <c r="B155" s="13"/>
      <c r="C155" s="13"/>
      <c r="D155" s="10"/>
      <c r="E155" s="10">
        <v>4227</v>
      </c>
      <c r="F155" s="10" t="s">
        <v>186</v>
      </c>
      <c r="G155" s="7"/>
      <c r="H155" s="8"/>
      <c r="I155" s="29"/>
      <c r="J155" s="29"/>
    </row>
    <row r="156" spans="2:10" x14ac:dyDescent="0.25">
      <c r="B156" s="13"/>
      <c r="C156" s="13"/>
      <c r="D156" s="10">
        <v>423</v>
      </c>
      <c r="E156" s="10"/>
      <c r="F156" s="10" t="s">
        <v>187</v>
      </c>
      <c r="G156" s="7">
        <f t="shared" ref="G156:J156" si="81">G157</f>
        <v>0</v>
      </c>
      <c r="H156" s="7">
        <f t="shared" si="81"/>
        <v>0</v>
      </c>
      <c r="I156" s="7">
        <f t="shared" si="81"/>
        <v>0</v>
      </c>
      <c r="J156" s="7">
        <f t="shared" si="81"/>
        <v>0</v>
      </c>
    </row>
    <row r="157" spans="2:10" x14ac:dyDescent="0.25">
      <c r="B157" s="13"/>
      <c r="C157" s="13"/>
      <c r="D157" s="10"/>
      <c r="E157" s="10">
        <v>4231</v>
      </c>
      <c r="F157" s="10" t="s">
        <v>188</v>
      </c>
      <c r="G157" s="7"/>
      <c r="H157" s="8"/>
      <c r="I157" s="29"/>
      <c r="J157" s="29"/>
    </row>
    <row r="158" spans="2:10" x14ac:dyDescent="0.25">
      <c r="B158" s="13"/>
      <c r="C158" s="9">
        <v>45</v>
      </c>
      <c r="D158" s="10"/>
      <c r="E158" s="10"/>
      <c r="F158" s="18" t="s">
        <v>189</v>
      </c>
      <c r="G158" s="43">
        <f t="shared" ref="G158:J159" si="82">G159</f>
        <v>62600</v>
      </c>
      <c r="H158" s="43">
        <f t="shared" si="82"/>
        <v>100</v>
      </c>
      <c r="I158" s="43">
        <f t="shared" si="82"/>
        <v>100</v>
      </c>
      <c r="J158" s="43">
        <f t="shared" si="82"/>
        <v>100</v>
      </c>
    </row>
    <row r="159" spans="2:10" x14ac:dyDescent="0.25">
      <c r="B159" s="13"/>
      <c r="C159" s="13"/>
      <c r="D159" s="10">
        <v>451</v>
      </c>
      <c r="E159" s="10"/>
      <c r="F159" s="10" t="s">
        <v>190</v>
      </c>
      <c r="G159" s="7">
        <f t="shared" si="82"/>
        <v>62600</v>
      </c>
      <c r="H159" s="7">
        <f t="shared" si="82"/>
        <v>100</v>
      </c>
      <c r="I159" s="7">
        <f t="shared" si="82"/>
        <v>100</v>
      </c>
      <c r="J159" s="7">
        <f t="shared" si="82"/>
        <v>100</v>
      </c>
    </row>
    <row r="160" spans="2:10" x14ac:dyDescent="0.25">
      <c r="B160" s="13"/>
      <c r="C160" s="13"/>
      <c r="D160" s="10"/>
      <c r="E160" s="10">
        <v>4511</v>
      </c>
      <c r="F160" s="10" t="s">
        <v>190</v>
      </c>
      <c r="G160" s="7">
        <v>62600</v>
      </c>
      <c r="H160" s="8">
        <v>100</v>
      </c>
      <c r="I160" s="29">
        <v>100</v>
      </c>
      <c r="J160" s="29">
        <v>100</v>
      </c>
    </row>
  </sheetData>
  <mergeCells count="7">
    <mergeCell ref="B90:F90"/>
    <mergeCell ref="B91:F91"/>
    <mergeCell ref="B2:J2"/>
    <mergeCell ref="B4:J4"/>
    <mergeCell ref="B6:J6"/>
    <mergeCell ref="B9:F9"/>
    <mergeCell ref="B8:F8"/>
  </mergeCells>
  <pageMargins left="0.7" right="0.7" top="0.75" bottom="0.75" header="0.3" footer="0.3"/>
  <pageSetup paperSize="9" scale="8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B1:I36"/>
  <sheetViews>
    <sheetView workbookViewId="0">
      <selection activeCell="C36" sqref="C36:F36"/>
    </sheetView>
  </sheetViews>
  <sheetFormatPr defaultRowHeight="15" x14ac:dyDescent="0.25"/>
  <cols>
    <col min="2" max="2" width="37.7109375" customWidth="1"/>
    <col min="3" max="5" width="25.28515625" customWidth="1"/>
    <col min="6" max="6" width="15.7109375" customWidth="1"/>
  </cols>
  <sheetData>
    <row r="1" spans="2:6" ht="18" x14ac:dyDescent="0.25">
      <c r="B1" s="3"/>
      <c r="C1" s="3"/>
      <c r="D1" s="3"/>
      <c r="E1" s="4"/>
      <c r="F1" s="4"/>
    </row>
    <row r="2" spans="2:6" ht="15.75" customHeight="1" x14ac:dyDescent="0.25">
      <c r="B2" s="78" t="s">
        <v>197</v>
      </c>
      <c r="C2" s="78"/>
      <c r="D2" s="78"/>
      <c r="E2" s="78"/>
      <c r="F2" s="78"/>
    </row>
    <row r="3" spans="2:6" ht="18" x14ac:dyDescent="0.25">
      <c r="B3" s="3"/>
      <c r="C3" s="3"/>
      <c r="D3" s="3"/>
      <c r="E3" s="4"/>
      <c r="F3" s="4"/>
    </row>
    <row r="4" spans="2:6" ht="33.75" customHeight="1" x14ac:dyDescent="0.25">
      <c r="B4" s="34" t="s">
        <v>7</v>
      </c>
      <c r="C4" s="34" t="s">
        <v>204</v>
      </c>
      <c r="D4" s="34" t="s">
        <v>205</v>
      </c>
      <c r="E4" s="34" t="s">
        <v>191</v>
      </c>
      <c r="F4" s="34" t="s">
        <v>206</v>
      </c>
    </row>
    <row r="5" spans="2:6" x14ac:dyDescent="0.25">
      <c r="B5" s="34">
        <v>1</v>
      </c>
      <c r="C5" s="36">
        <v>3</v>
      </c>
      <c r="D5" s="36">
        <v>4</v>
      </c>
      <c r="E5" s="36">
        <v>5</v>
      </c>
      <c r="F5" s="36">
        <v>6</v>
      </c>
    </row>
    <row r="6" spans="2:6" x14ac:dyDescent="0.25">
      <c r="B6" s="9" t="s">
        <v>46</v>
      </c>
      <c r="C6" s="63">
        <f t="shared" ref="C6:E6" si="0">C7+C10+C12+C15+C19</f>
        <v>2054849</v>
      </c>
      <c r="D6" s="63">
        <f t="shared" si="0"/>
        <v>2041950</v>
      </c>
      <c r="E6" s="63">
        <f t="shared" si="0"/>
        <v>2084230</v>
      </c>
      <c r="F6" s="63">
        <f t="shared" ref="F6" si="1">F7+F10+F12+F15+F19</f>
        <v>2109330</v>
      </c>
    </row>
    <row r="7" spans="2:6" x14ac:dyDescent="0.25">
      <c r="B7" s="9" t="s">
        <v>17</v>
      </c>
      <c r="C7" s="63">
        <f t="shared" ref="C7:E7" si="2">C8+C9</f>
        <v>1911649</v>
      </c>
      <c r="D7" s="63">
        <f t="shared" si="2"/>
        <v>2022450</v>
      </c>
      <c r="E7" s="63">
        <f t="shared" si="2"/>
        <v>2057230</v>
      </c>
      <c r="F7" s="63">
        <f t="shared" ref="F7" si="3">F8+F9</f>
        <v>2092330</v>
      </c>
    </row>
    <row r="8" spans="2:6" x14ac:dyDescent="0.25">
      <c r="B8" s="22" t="s">
        <v>18</v>
      </c>
      <c r="C8" s="59">
        <v>1911649</v>
      </c>
      <c r="D8" s="59">
        <v>2022450</v>
      </c>
      <c r="E8" s="62">
        <v>2057230</v>
      </c>
      <c r="F8" s="62">
        <v>2092330</v>
      </c>
    </row>
    <row r="9" spans="2:6" x14ac:dyDescent="0.25">
      <c r="B9" s="23" t="s">
        <v>19</v>
      </c>
      <c r="C9" s="59"/>
      <c r="D9" s="59"/>
      <c r="E9" s="62"/>
      <c r="F9" s="62"/>
    </row>
    <row r="10" spans="2:6" x14ac:dyDescent="0.25">
      <c r="B10" s="9" t="s">
        <v>20</v>
      </c>
      <c r="C10" s="64">
        <f t="shared" ref="C10:F10" si="4">C11</f>
        <v>3500</v>
      </c>
      <c r="D10" s="64">
        <f t="shared" si="4"/>
        <v>3500</v>
      </c>
      <c r="E10" s="64">
        <f t="shared" si="4"/>
        <v>3500</v>
      </c>
      <c r="F10" s="64">
        <f t="shared" si="4"/>
        <v>2000</v>
      </c>
    </row>
    <row r="11" spans="2:6" x14ac:dyDescent="0.25">
      <c r="B11" s="24" t="s">
        <v>21</v>
      </c>
      <c r="C11" s="59">
        <v>3500</v>
      </c>
      <c r="D11" s="59">
        <v>3500</v>
      </c>
      <c r="E11" s="62">
        <v>3500</v>
      </c>
      <c r="F11" s="62">
        <v>2000</v>
      </c>
    </row>
    <row r="12" spans="2:6" x14ac:dyDescent="0.25">
      <c r="B12" s="9" t="s">
        <v>54</v>
      </c>
      <c r="C12" s="64">
        <f t="shared" ref="C12:E12" si="5">C13+C14</f>
        <v>124200</v>
      </c>
      <c r="D12" s="64">
        <f t="shared" si="5"/>
        <v>13000</v>
      </c>
      <c r="E12" s="64">
        <f t="shared" si="5"/>
        <v>20500</v>
      </c>
      <c r="F12" s="64">
        <f t="shared" ref="F12" si="6">F13+F14</f>
        <v>13000</v>
      </c>
    </row>
    <row r="13" spans="2:6" x14ac:dyDescent="0.25">
      <c r="B13" s="23" t="s">
        <v>55</v>
      </c>
      <c r="C13" s="59"/>
      <c r="D13" s="65">
        <v>0</v>
      </c>
      <c r="E13" s="62">
        <v>0</v>
      </c>
      <c r="F13" s="62">
        <v>0</v>
      </c>
    </row>
    <row r="14" spans="2:6" x14ac:dyDescent="0.25">
      <c r="B14" s="23" t="s">
        <v>56</v>
      </c>
      <c r="C14" s="59">
        <v>124200</v>
      </c>
      <c r="D14" s="65">
        <v>13000</v>
      </c>
      <c r="E14" s="62">
        <v>20500</v>
      </c>
      <c r="F14" s="62">
        <v>13000</v>
      </c>
    </row>
    <row r="15" spans="2:6" x14ac:dyDescent="0.25">
      <c r="B15" s="9" t="s">
        <v>57</v>
      </c>
      <c r="C15" s="64">
        <f t="shared" ref="C15:E15" si="7">C16+C17+C18</f>
        <v>15500</v>
      </c>
      <c r="D15" s="64">
        <f t="shared" si="7"/>
        <v>2000</v>
      </c>
      <c r="E15" s="64">
        <f t="shared" si="7"/>
        <v>2000</v>
      </c>
      <c r="F15" s="64">
        <f t="shared" ref="F15" si="8">F16+F17+F18</f>
        <v>1000</v>
      </c>
    </row>
    <row r="16" spans="2:6" x14ac:dyDescent="0.25">
      <c r="B16" s="23" t="s">
        <v>58</v>
      </c>
      <c r="C16" s="59">
        <v>15500</v>
      </c>
      <c r="D16" s="65">
        <v>2000</v>
      </c>
      <c r="E16" s="62">
        <v>2000</v>
      </c>
      <c r="F16" s="62">
        <v>1000</v>
      </c>
    </row>
    <row r="17" spans="2:9" x14ac:dyDescent="0.25">
      <c r="B17" s="23" t="s">
        <v>59</v>
      </c>
      <c r="C17" s="59"/>
      <c r="D17" s="65">
        <v>0</v>
      </c>
      <c r="E17" s="62">
        <v>0</v>
      </c>
      <c r="F17" s="62">
        <v>0</v>
      </c>
    </row>
    <row r="18" spans="2:9" ht="24" customHeight="1" x14ac:dyDescent="0.25">
      <c r="B18" s="24" t="s">
        <v>60</v>
      </c>
      <c r="C18" s="59"/>
      <c r="D18" s="65">
        <v>0</v>
      </c>
      <c r="E18" s="62">
        <v>0</v>
      </c>
      <c r="F18" s="62">
        <v>0</v>
      </c>
    </row>
    <row r="19" spans="2:9" ht="15.75" customHeight="1" x14ac:dyDescent="0.25">
      <c r="B19" s="9" t="s">
        <v>61</v>
      </c>
      <c r="C19" s="64">
        <f t="shared" ref="C19:F19" si="9">C20</f>
        <v>0</v>
      </c>
      <c r="D19" s="64">
        <f t="shared" si="9"/>
        <v>1000</v>
      </c>
      <c r="E19" s="64">
        <f t="shared" si="9"/>
        <v>1000</v>
      </c>
      <c r="F19" s="64">
        <f t="shared" si="9"/>
        <v>1000</v>
      </c>
    </row>
    <row r="20" spans="2:9" x14ac:dyDescent="0.25">
      <c r="B20" s="13" t="s">
        <v>62</v>
      </c>
      <c r="C20" s="59"/>
      <c r="D20" s="59">
        <v>1000</v>
      </c>
      <c r="E20" s="62">
        <v>1000</v>
      </c>
      <c r="F20" s="62">
        <v>1000</v>
      </c>
    </row>
    <row r="21" spans="2:9" x14ac:dyDescent="0.25">
      <c r="B21" s="23"/>
      <c r="C21" s="59"/>
      <c r="D21" s="59"/>
      <c r="E21" s="62"/>
      <c r="F21" s="62"/>
    </row>
    <row r="22" spans="2:9" x14ac:dyDescent="0.25">
      <c r="B22" s="9" t="s">
        <v>53</v>
      </c>
      <c r="C22" s="64">
        <f t="shared" ref="C22:E22" si="10">C23+C26+C28+C31+C35</f>
        <v>2054849</v>
      </c>
      <c r="D22" s="64">
        <f t="shared" si="10"/>
        <v>2041950</v>
      </c>
      <c r="E22" s="64">
        <f t="shared" si="10"/>
        <v>2084230</v>
      </c>
      <c r="F22" s="64">
        <f t="shared" ref="F22" si="11">F23+F26+F28+F31+F35</f>
        <v>2109330</v>
      </c>
    </row>
    <row r="23" spans="2:9" x14ac:dyDescent="0.25">
      <c r="B23" s="9" t="s">
        <v>17</v>
      </c>
      <c r="C23" s="64">
        <f t="shared" ref="C23:E23" si="12">C24+C25</f>
        <v>1911649</v>
      </c>
      <c r="D23" s="64">
        <f t="shared" si="12"/>
        <v>2022450</v>
      </c>
      <c r="E23" s="64">
        <f t="shared" si="12"/>
        <v>2057230</v>
      </c>
      <c r="F23" s="64">
        <f t="shared" ref="F23" si="13">F24+F25</f>
        <v>2092330</v>
      </c>
    </row>
    <row r="24" spans="2:9" x14ac:dyDescent="0.25">
      <c r="B24" s="22" t="s">
        <v>18</v>
      </c>
      <c r="C24" s="59">
        <v>1911649</v>
      </c>
      <c r="D24" s="65">
        <v>2022450</v>
      </c>
      <c r="E24" s="62">
        <v>2057230</v>
      </c>
      <c r="F24" s="62">
        <v>2092330</v>
      </c>
    </row>
    <row r="25" spans="2:9" x14ac:dyDescent="0.25">
      <c r="B25" s="23" t="s">
        <v>19</v>
      </c>
      <c r="C25" s="59">
        <v>0</v>
      </c>
      <c r="D25" s="65">
        <v>0</v>
      </c>
      <c r="E25" s="62">
        <v>0</v>
      </c>
      <c r="F25" s="62">
        <v>0</v>
      </c>
    </row>
    <row r="26" spans="2:9" x14ac:dyDescent="0.25">
      <c r="B26" s="9" t="s">
        <v>20</v>
      </c>
      <c r="C26" s="64">
        <f t="shared" ref="C26:F26" si="14">C27</f>
        <v>3500</v>
      </c>
      <c r="D26" s="64">
        <f t="shared" si="14"/>
        <v>3500</v>
      </c>
      <c r="E26" s="64">
        <f t="shared" si="14"/>
        <v>3500</v>
      </c>
      <c r="F26" s="64">
        <f t="shared" si="14"/>
        <v>2000</v>
      </c>
    </row>
    <row r="27" spans="2:9" x14ac:dyDescent="0.25">
      <c r="B27" s="24" t="s">
        <v>21</v>
      </c>
      <c r="C27" s="59">
        <v>3500</v>
      </c>
      <c r="D27" s="65">
        <v>3500</v>
      </c>
      <c r="E27" s="62">
        <v>3500</v>
      </c>
      <c r="F27" s="62">
        <v>2000</v>
      </c>
    </row>
    <row r="28" spans="2:9" x14ac:dyDescent="0.25">
      <c r="B28" s="9" t="s">
        <v>54</v>
      </c>
      <c r="C28" s="64">
        <f t="shared" ref="C28:E28" si="15">C29+C30</f>
        <v>124200</v>
      </c>
      <c r="D28" s="64">
        <f t="shared" si="15"/>
        <v>13000</v>
      </c>
      <c r="E28" s="64">
        <f t="shared" si="15"/>
        <v>20500</v>
      </c>
      <c r="F28" s="64">
        <f t="shared" ref="F28" si="16">F29+F30</f>
        <v>13000</v>
      </c>
    </row>
    <row r="29" spans="2:9" ht="15" customHeight="1" x14ac:dyDescent="0.25">
      <c r="B29" s="23" t="s">
        <v>55</v>
      </c>
      <c r="C29" s="59">
        <v>0</v>
      </c>
      <c r="D29" s="65">
        <v>0</v>
      </c>
      <c r="E29" s="62">
        <v>0</v>
      </c>
      <c r="F29" s="62">
        <v>0</v>
      </c>
      <c r="G29" s="32"/>
      <c r="H29" s="32"/>
      <c r="I29" s="32"/>
    </row>
    <row r="30" spans="2:9" x14ac:dyDescent="0.25">
      <c r="B30" s="23" t="s">
        <v>56</v>
      </c>
      <c r="C30" s="59">
        <v>124200</v>
      </c>
      <c r="D30" s="65">
        <v>13000</v>
      </c>
      <c r="E30" s="62">
        <v>20500</v>
      </c>
      <c r="F30" s="62">
        <v>13000</v>
      </c>
      <c r="G30" s="32"/>
      <c r="H30" s="32"/>
      <c r="I30" s="32"/>
    </row>
    <row r="31" spans="2:9" x14ac:dyDescent="0.25">
      <c r="B31" s="9" t="s">
        <v>57</v>
      </c>
      <c r="C31" s="64">
        <f t="shared" ref="C31:E31" si="17">C32+C33+C34</f>
        <v>15500</v>
      </c>
      <c r="D31" s="64">
        <f t="shared" si="17"/>
        <v>2000</v>
      </c>
      <c r="E31" s="64">
        <f t="shared" si="17"/>
        <v>2000</v>
      </c>
      <c r="F31" s="64">
        <f t="shared" ref="F31" si="18">F32+F33+F34</f>
        <v>1000</v>
      </c>
      <c r="G31" s="32"/>
      <c r="H31" s="32"/>
      <c r="I31" s="32"/>
    </row>
    <row r="32" spans="2:9" x14ac:dyDescent="0.25">
      <c r="B32" s="23" t="s">
        <v>58</v>
      </c>
      <c r="C32" s="59">
        <v>15500</v>
      </c>
      <c r="D32" s="65">
        <v>2000</v>
      </c>
      <c r="E32" s="62">
        <v>2000</v>
      </c>
      <c r="F32" s="62">
        <v>1000</v>
      </c>
    </row>
    <row r="33" spans="2:6" x14ac:dyDescent="0.25">
      <c r="B33" s="23" t="s">
        <v>59</v>
      </c>
      <c r="C33" s="59">
        <v>0</v>
      </c>
      <c r="D33" s="65">
        <v>0</v>
      </c>
      <c r="E33" s="62">
        <v>0</v>
      </c>
      <c r="F33" s="62">
        <v>0</v>
      </c>
    </row>
    <row r="34" spans="2:6" ht="25.5" x14ac:dyDescent="0.25">
      <c r="B34" s="24" t="s">
        <v>60</v>
      </c>
      <c r="C34" s="59">
        <v>0</v>
      </c>
      <c r="D34" s="65">
        <v>0</v>
      </c>
      <c r="E34" s="62">
        <v>0</v>
      </c>
      <c r="F34" s="62">
        <v>0</v>
      </c>
    </row>
    <row r="35" spans="2:6" x14ac:dyDescent="0.25">
      <c r="B35" s="9" t="s">
        <v>61</v>
      </c>
      <c r="C35" s="64">
        <f t="shared" ref="C35:F35" si="19">C36</f>
        <v>0</v>
      </c>
      <c r="D35" s="64">
        <f t="shared" si="19"/>
        <v>1000</v>
      </c>
      <c r="E35" s="64">
        <f t="shared" si="19"/>
        <v>1000</v>
      </c>
      <c r="F35" s="64">
        <f t="shared" si="19"/>
        <v>1000</v>
      </c>
    </row>
    <row r="36" spans="2:6" x14ac:dyDescent="0.25">
      <c r="B36" s="13" t="s">
        <v>62</v>
      </c>
      <c r="C36" s="59">
        <v>0</v>
      </c>
      <c r="D36" s="65">
        <v>1000</v>
      </c>
      <c r="E36" s="62">
        <v>1000</v>
      </c>
      <c r="F36" s="62">
        <v>1000</v>
      </c>
    </row>
  </sheetData>
  <mergeCells count="1">
    <mergeCell ref="B2:F2"/>
  </mergeCells>
  <pageMargins left="0.7" right="0.7" top="0.75" bottom="0.75" header="0.3" footer="0.3"/>
  <pageSetup paperSize="9" scale="7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B1:F16"/>
  <sheetViews>
    <sheetView workbookViewId="0">
      <selection activeCell="C17" sqref="C17"/>
    </sheetView>
  </sheetViews>
  <sheetFormatPr defaultRowHeight="15" x14ac:dyDescent="0.25"/>
  <cols>
    <col min="2" max="2" width="51.5703125" customWidth="1"/>
    <col min="3" max="3" width="25.28515625" customWidth="1"/>
    <col min="4" max="4" width="22" customWidth="1"/>
    <col min="5" max="5" width="21.7109375" customWidth="1"/>
    <col min="6" max="6" width="15.7109375" customWidth="1"/>
  </cols>
  <sheetData>
    <row r="1" spans="2:6" ht="18" x14ac:dyDescent="0.25">
      <c r="B1" s="3"/>
      <c r="C1" s="3"/>
      <c r="D1" s="3"/>
      <c r="E1" s="4"/>
      <c r="F1" s="4"/>
    </row>
    <row r="2" spans="2:6" ht="15.75" customHeight="1" x14ac:dyDescent="0.25">
      <c r="B2" s="78" t="s">
        <v>198</v>
      </c>
      <c r="C2" s="78"/>
      <c r="D2" s="78"/>
      <c r="E2" s="78"/>
      <c r="F2" s="78"/>
    </row>
    <row r="3" spans="2:6" ht="18" x14ac:dyDescent="0.25">
      <c r="B3" s="3"/>
      <c r="C3" s="3"/>
      <c r="D3" s="3"/>
      <c r="E3" s="4"/>
      <c r="F3" s="4"/>
    </row>
    <row r="4" spans="2:6" ht="25.5" x14ac:dyDescent="0.25">
      <c r="B4" s="34" t="s">
        <v>7</v>
      </c>
      <c r="C4" s="34" t="s">
        <v>204</v>
      </c>
      <c r="D4" s="34" t="s">
        <v>205</v>
      </c>
      <c r="E4" s="34" t="s">
        <v>191</v>
      </c>
      <c r="F4" s="34" t="s">
        <v>206</v>
      </c>
    </row>
    <row r="5" spans="2:6" x14ac:dyDescent="0.25">
      <c r="B5" s="36">
        <v>1</v>
      </c>
      <c r="C5" s="36">
        <v>3</v>
      </c>
      <c r="D5" s="36">
        <v>4</v>
      </c>
      <c r="E5" s="36">
        <v>5</v>
      </c>
      <c r="F5" s="36">
        <v>6</v>
      </c>
    </row>
    <row r="6" spans="2:6" ht="15.75" customHeight="1" x14ac:dyDescent="0.25">
      <c r="B6" s="9" t="s">
        <v>53</v>
      </c>
      <c r="C6" s="64">
        <f t="shared" ref="C6:E6" si="0">C7+C11</f>
        <v>2054849</v>
      </c>
      <c r="D6" s="64">
        <f t="shared" si="0"/>
        <v>2041950</v>
      </c>
      <c r="E6" s="64">
        <f t="shared" si="0"/>
        <v>2084230</v>
      </c>
      <c r="F6" s="64">
        <f t="shared" ref="F6" si="1">F7+F11</f>
        <v>2109330</v>
      </c>
    </row>
    <row r="7" spans="2:6" x14ac:dyDescent="0.25">
      <c r="B7" s="9" t="s">
        <v>63</v>
      </c>
      <c r="C7" s="64">
        <f t="shared" ref="C7:E7" si="2">C8+C9+C10</f>
        <v>0</v>
      </c>
      <c r="D7" s="64">
        <f t="shared" si="2"/>
        <v>0</v>
      </c>
      <c r="E7" s="64">
        <f t="shared" si="2"/>
        <v>0</v>
      </c>
      <c r="F7" s="64">
        <f t="shared" ref="F7" si="3">F8+F9+F10</f>
        <v>0</v>
      </c>
    </row>
    <row r="8" spans="2:6" x14ac:dyDescent="0.25">
      <c r="B8" s="15" t="s">
        <v>64</v>
      </c>
      <c r="C8" s="59"/>
      <c r="D8" s="59"/>
      <c r="E8" s="62"/>
      <c r="F8" s="62"/>
    </row>
    <row r="9" spans="2:6" x14ac:dyDescent="0.25">
      <c r="B9" s="21" t="s">
        <v>65</v>
      </c>
      <c r="C9" s="59"/>
      <c r="D9" s="59"/>
      <c r="E9" s="62"/>
      <c r="F9" s="62"/>
    </row>
    <row r="10" spans="2:6" x14ac:dyDescent="0.25">
      <c r="B10" s="21" t="s">
        <v>66</v>
      </c>
      <c r="C10" s="59"/>
      <c r="D10" s="65"/>
      <c r="E10" s="62"/>
      <c r="F10" s="62"/>
    </row>
    <row r="11" spans="2:6" x14ac:dyDescent="0.25">
      <c r="B11" s="9" t="s">
        <v>67</v>
      </c>
      <c r="C11" s="64">
        <f t="shared" ref="C11:F11" si="4">C12</f>
        <v>2054849</v>
      </c>
      <c r="D11" s="64">
        <f t="shared" si="4"/>
        <v>2041950</v>
      </c>
      <c r="E11" s="64">
        <f t="shared" si="4"/>
        <v>2084230</v>
      </c>
      <c r="F11" s="64">
        <f t="shared" si="4"/>
        <v>2109330</v>
      </c>
    </row>
    <row r="12" spans="2:6" x14ac:dyDescent="0.25">
      <c r="B12" s="24" t="s">
        <v>68</v>
      </c>
      <c r="C12" s="59">
        <v>2054849</v>
      </c>
      <c r="D12" s="65">
        <v>2041950</v>
      </c>
      <c r="E12" s="62">
        <v>2084230</v>
      </c>
      <c r="F12" s="62">
        <v>2109330</v>
      </c>
    </row>
    <row r="14" spans="2:6" x14ac:dyDescent="0.25">
      <c r="B14" s="32"/>
      <c r="C14" s="32"/>
      <c r="D14" s="32"/>
      <c r="E14" s="32"/>
      <c r="F14" s="32"/>
    </row>
    <row r="15" spans="2:6" x14ac:dyDescent="0.25">
      <c r="B15" s="32"/>
      <c r="C15" s="32"/>
      <c r="D15" s="32"/>
      <c r="E15" s="32"/>
      <c r="F15" s="32"/>
    </row>
    <row r="16" spans="2:6" x14ac:dyDescent="0.25">
      <c r="B16" s="32"/>
      <c r="C16" s="32"/>
      <c r="D16" s="32"/>
      <c r="E16" s="32"/>
      <c r="F16" s="32"/>
    </row>
  </sheetData>
  <mergeCells count="1">
    <mergeCell ref="B2:F2"/>
  </mergeCells>
  <pageMargins left="0.7" right="0.7" top="0.75" bottom="0.75" header="0.3" footer="0.3"/>
  <pageSetup paperSize="9" scale="7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  <pageSetUpPr fitToPage="1"/>
  </sheetPr>
  <dimension ref="B1:J22"/>
  <sheetViews>
    <sheetView workbookViewId="0">
      <selection activeCell="K18" sqref="K18"/>
    </sheetView>
  </sheetViews>
  <sheetFormatPr defaultRowHeight="15" x14ac:dyDescent="0.25"/>
  <cols>
    <col min="2" max="2" width="7.42578125" bestFit="1" customWidth="1"/>
    <col min="3" max="3" width="8.42578125" bestFit="1" customWidth="1"/>
    <col min="4" max="4" width="8.42578125" customWidth="1"/>
    <col min="5" max="5" width="5.42578125" bestFit="1" customWidth="1"/>
    <col min="6" max="9" width="25.28515625" customWidth="1"/>
    <col min="10" max="10" width="15.7109375" customWidth="1"/>
  </cols>
  <sheetData>
    <row r="1" spans="2:10" ht="18" customHeight="1" x14ac:dyDescent="0.25">
      <c r="B1" s="3"/>
      <c r="C1" s="3"/>
      <c r="D1" s="3"/>
      <c r="E1" s="3"/>
      <c r="F1" s="3"/>
      <c r="G1" s="3"/>
      <c r="H1" s="3"/>
      <c r="I1" s="3"/>
      <c r="J1" s="3"/>
    </row>
    <row r="2" spans="2:10" ht="15.75" customHeight="1" x14ac:dyDescent="0.25">
      <c r="B2" s="78" t="s">
        <v>10</v>
      </c>
      <c r="C2" s="78"/>
      <c r="D2" s="78"/>
      <c r="E2" s="78"/>
      <c r="F2" s="78"/>
      <c r="G2" s="78"/>
      <c r="H2" s="78"/>
      <c r="I2" s="78"/>
      <c r="J2" s="78"/>
    </row>
    <row r="3" spans="2:10" ht="18" x14ac:dyDescent="0.25">
      <c r="B3" s="3"/>
      <c r="C3" s="3"/>
      <c r="D3" s="3"/>
      <c r="E3" s="3"/>
      <c r="F3" s="3"/>
      <c r="G3" s="3"/>
      <c r="H3" s="3"/>
      <c r="I3" s="4"/>
      <c r="J3" s="4"/>
    </row>
    <row r="4" spans="2:10" ht="18" customHeight="1" x14ac:dyDescent="0.25">
      <c r="B4" s="78" t="s">
        <v>199</v>
      </c>
      <c r="C4" s="78"/>
      <c r="D4" s="78"/>
      <c r="E4" s="78"/>
      <c r="F4" s="78"/>
      <c r="G4" s="78"/>
      <c r="H4" s="78"/>
      <c r="I4" s="78"/>
      <c r="J4" s="78"/>
    </row>
    <row r="5" spans="2:10" ht="15.75" customHeight="1" x14ac:dyDescent="0.25">
      <c r="B5" s="78" t="s">
        <v>200</v>
      </c>
      <c r="C5" s="78"/>
      <c r="D5" s="78"/>
      <c r="E5" s="78"/>
      <c r="F5" s="78"/>
      <c r="G5" s="78"/>
      <c r="H5" s="78"/>
      <c r="I5" s="78"/>
      <c r="J5" s="78"/>
    </row>
    <row r="6" spans="2:10" ht="18" x14ac:dyDescent="0.25">
      <c r="B6" s="3"/>
      <c r="C6" s="3"/>
      <c r="D6" s="3"/>
      <c r="E6" s="3"/>
      <c r="F6" s="3"/>
      <c r="G6" s="3"/>
      <c r="H6" s="3"/>
      <c r="I6" s="4"/>
      <c r="J6" s="4"/>
    </row>
    <row r="7" spans="2:10" ht="25.5" customHeight="1" x14ac:dyDescent="0.25">
      <c r="B7" s="92" t="s">
        <v>7</v>
      </c>
      <c r="C7" s="93"/>
      <c r="D7" s="93"/>
      <c r="E7" s="93"/>
      <c r="F7" s="94"/>
      <c r="G7" s="37" t="s">
        <v>204</v>
      </c>
      <c r="H7" s="37" t="s">
        <v>205</v>
      </c>
      <c r="I7" s="37" t="s">
        <v>191</v>
      </c>
      <c r="J7" s="37" t="s">
        <v>206</v>
      </c>
    </row>
    <row r="8" spans="2:10" x14ac:dyDescent="0.25">
      <c r="B8" s="92">
        <v>1</v>
      </c>
      <c r="C8" s="93"/>
      <c r="D8" s="93"/>
      <c r="E8" s="93"/>
      <c r="F8" s="94"/>
      <c r="G8" s="38">
        <v>3</v>
      </c>
      <c r="H8" s="38">
        <v>4</v>
      </c>
      <c r="I8" s="38">
        <v>5</v>
      </c>
      <c r="J8" s="38">
        <v>6</v>
      </c>
    </row>
    <row r="9" spans="2:10" ht="25.5" x14ac:dyDescent="0.25">
      <c r="B9" s="9">
        <v>8</v>
      </c>
      <c r="C9" s="9"/>
      <c r="D9" s="9"/>
      <c r="E9" s="9"/>
      <c r="F9" s="9" t="s">
        <v>8</v>
      </c>
      <c r="G9" s="64">
        <f t="shared" ref="G9:J10" si="0">G10</f>
        <v>0</v>
      </c>
      <c r="H9" s="64">
        <f t="shared" si="0"/>
        <v>0</v>
      </c>
      <c r="I9" s="64">
        <f t="shared" si="0"/>
        <v>0</v>
      </c>
      <c r="J9" s="64">
        <f t="shared" si="0"/>
        <v>0</v>
      </c>
    </row>
    <row r="10" spans="2:10" x14ac:dyDescent="0.25">
      <c r="B10" s="9"/>
      <c r="C10" s="13">
        <v>84</v>
      </c>
      <c r="D10" s="13"/>
      <c r="E10" s="13"/>
      <c r="F10" s="13" t="s">
        <v>12</v>
      </c>
      <c r="G10" s="64">
        <f t="shared" si="0"/>
        <v>0</v>
      </c>
      <c r="H10" s="64">
        <f t="shared" si="0"/>
        <v>0</v>
      </c>
      <c r="I10" s="64">
        <f t="shared" si="0"/>
        <v>0</v>
      </c>
      <c r="J10" s="64">
        <f t="shared" si="0"/>
        <v>0</v>
      </c>
    </row>
    <row r="11" spans="2:10" ht="51" x14ac:dyDescent="0.25">
      <c r="B11" s="10"/>
      <c r="C11" s="10"/>
      <c r="D11" s="10">
        <v>841</v>
      </c>
      <c r="E11" s="10"/>
      <c r="F11" s="25" t="s">
        <v>40</v>
      </c>
      <c r="G11" s="64">
        <f t="shared" ref="G11:I11" si="1">G12+G13</f>
        <v>0</v>
      </c>
      <c r="H11" s="64">
        <f t="shared" si="1"/>
        <v>0</v>
      </c>
      <c r="I11" s="64">
        <f t="shared" si="1"/>
        <v>0</v>
      </c>
      <c r="J11" s="64">
        <f t="shared" ref="J11" si="2">J12+J13</f>
        <v>0</v>
      </c>
    </row>
    <row r="12" spans="2:10" ht="25.5" x14ac:dyDescent="0.25">
      <c r="B12" s="10"/>
      <c r="C12" s="10"/>
      <c r="D12" s="10"/>
      <c r="E12" s="10">
        <v>8413</v>
      </c>
      <c r="F12" s="25" t="s">
        <v>41</v>
      </c>
      <c r="G12" s="59">
        <v>0</v>
      </c>
      <c r="H12" s="59">
        <v>0</v>
      </c>
      <c r="I12" s="62">
        <v>0</v>
      </c>
      <c r="J12" s="62">
        <v>0</v>
      </c>
    </row>
    <row r="13" spans="2:10" ht="25.5" x14ac:dyDescent="0.25">
      <c r="B13" s="10"/>
      <c r="C13" s="10"/>
      <c r="D13" s="10"/>
      <c r="E13" s="10">
        <v>8414</v>
      </c>
      <c r="F13" s="25" t="s">
        <v>69</v>
      </c>
      <c r="G13" s="59">
        <v>0</v>
      </c>
      <c r="H13" s="59">
        <v>0</v>
      </c>
      <c r="I13" s="62">
        <v>0</v>
      </c>
      <c r="J13" s="62">
        <v>0</v>
      </c>
    </row>
    <row r="14" spans="2:10" ht="25.5" x14ac:dyDescent="0.25">
      <c r="B14" s="12">
        <v>5</v>
      </c>
      <c r="C14" s="12"/>
      <c r="D14" s="12"/>
      <c r="E14" s="12"/>
      <c r="F14" s="16" t="s">
        <v>9</v>
      </c>
      <c r="G14" s="64">
        <f t="shared" ref="G14:J15" si="3">G15</f>
        <v>0</v>
      </c>
      <c r="H14" s="64">
        <f t="shared" si="3"/>
        <v>0</v>
      </c>
      <c r="I14" s="64">
        <f t="shared" si="3"/>
        <v>0</v>
      </c>
      <c r="J14" s="64">
        <f t="shared" si="3"/>
        <v>0</v>
      </c>
    </row>
    <row r="15" spans="2:10" ht="25.5" x14ac:dyDescent="0.25">
      <c r="B15" s="13"/>
      <c r="C15" s="13">
        <v>54</v>
      </c>
      <c r="D15" s="13"/>
      <c r="E15" s="13"/>
      <c r="F15" s="17" t="s">
        <v>13</v>
      </c>
      <c r="G15" s="64">
        <f t="shared" si="3"/>
        <v>0</v>
      </c>
      <c r="H15" s="64">
        <f t="shared" si="3"/>
        <v>0</v>
      </c>
      <c r="I15" s="64">
        <f t="shared" si="3"/>
        <v>0</v>
      </c>
      <c r="J15" s="64">
        <f t="shared" si="3"/>
        <v>0</v>
      </c>
    </row>
    <row r="16" spans="2:10" ht="63.75" x14ac:dyDescent="0.25">
      <c r="B16" s="13"/>
      <c r="C16" s="13"/>
      <c r="D16" s="13">
        <v>541</v>
      </c>
      <c r="E16" s="25"/>
      <c r="F16" s="25" t="s">
        <v>42</v>
      </c>
      <c r="G16" s="64">
        <f t="shared" ref="G16:I16" si="4">G17+G18</f>
        <v>0</v>
      </c>
      <c r="H16" s="64">
        <f t="shared" si="4"/>
        <v>0</v>
      </c>
      <c r="I16" s="64">
        <f t="shared" si="4"/>
        <v>0</v>
      </c>
      <c r="J16" s="64">
        <f t="shared" ref="J16" si="5">J17+J18</f>
        <v>0</v>
      </c>
    </row>
    <row r="17" spans="2:10" ht="38.25" x14ac:dyDescent="0.25">
      <c r="B17" s="13"/>
      <c r="C17" s="13"/>
      <c r="D17" s="13"/>
      <c r="E17" s="25">
        <v>5413</v>
      </c>
      <c r="F17" s="25" t="s">
        <v>43</v>
      </c>
      <c r="G17" s="59">
        <v>0</v>
      </c>
      <c r="H17" s="65">
        <v>0</v>
      </c>
      <c r="I17" s="62">
        <v>0</v>
      </c>
      <c r="J17" s="62">
        <v>0</v>
      </c>
    </row>
    <row r="18" spans="2:10" ht="38.25" x14ac:dyDescent="0.25">
      <c r="B18" s="14"/>
      <c r="C18" s="12"/>
      <c r="D18" s="12"/>
      <c r="E18" s="25">
        <v>5414</v>
      </c>
      <c r="F18" s="25" t="s">
        <v>70</v>
      </c>
      <c r="G18" s="59">
        <v>0</v>
      </c>
      <c r="H18" s="59">
        <v>0</v>
      </c>
      <c r="I18" s="62">
        <v>0</v>
      </c>
      <c r="J18" s="62">
        <v>0</v>
      </c>
    </row>
    <row r="20" spans="2:10" x14ac:dyDescent="0.25">
      <c r="B20" s="32"/>
      <c r="C20" s="32"/>
      <c r="D20" s="32"/>
      <c r="E20" s="32"/>
      <c r="F20" s="32"/>
      <c r="G20" s="32"/>
      <c r="H20" s="32"/>
      <c r="I20" s="32"/>
      <c r="J20" s="32"/>
    </row>
    <row r="21" spans="2:10" x14ac:dyDescent="0.25">
      <c r="B21" s="32"/>
      <c r="C21" s="32"/>
      <c r="D21" s="32"/>
      <c r="E21" s="32"/>
      <c r="F21" s="32"/>
      <c r="G21" s="32"/>
      <c r="H21" s="32"/>
      <c r="I21" s="32"/>
      <c r="J21" s="32"/>
    </row>
    <row r="22" spans="2:10" x14ac:dyDescent="0.25">
      <c r="B22" s="32"/>
      <c r="C22" s="32"/>
      <c r="D22" s="32"/>
      <c r="E22" s="32"/>
      <c r="F22" s="32"/>
      <c r="G22" s="32"/>
      <c r="H22" s="32"/>
      <c r="I22" s="32"/>
      <c r="J22" s="32"/>
    </row>
  </sheetData>
  <mergeCells count="5">
    <mergeCell ref="B7:F7"/>
    <mergeCell ref="B8:F8"/>
    <mergeCell ref="B2:J2"/>
    <mergeCell ref="B4:J4"/>
    <mergeCell ref="B5:J5"/>
  </mergeCells>
  <pageMargins left="0.7" right="0.7" top="0.75" bottom="0.75" header="0.3" footer="0.3"/>
  <pageSetup paperSize="9" scale="6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  <pageSetUpPr fitToPage="1"/>
  </sheetPr>
  <dimension ref="B1:F38"/>
  <sheetViews>
    <sheetView workbookViewId="0">
      <selection activeCell="C36" sqref="C36:F36"/>
    </sheetView>
  </sheetViews>
  <sheetFormatPr defaultRowHeight="15" x14ac:dyDescent="0.25"/>
  <cols>
    <col min="2" max="2" width="37.7109375" customWidth="1"/>
    <col min="3" max="5" width="25.28515625" customWidth="1"/>
    <col min="6" max="6" width="15.7109375" customWidth="1"/>
  </cols>
  <sheetData>
    <row r="1" spans="2:6" ht="18" x14ac:dyDescent="0.25">
      <c r="B1" s="3"/>
      <c r="C1" s="3"/>
      <c r="D1" s="3"/>
      <c r="E1" s="4"/>
      <c r="F1" s="4"/>
    </row>
    <row r="2" spans="2:6" ht="15.75" customHeight="1" x14ac:dyDescent="0.25">
      <c r="B2" s="78" t="s">
        <v>201</v>
      </c>
      <c r="C2" s="78"/>
      <c r="D2" s="78"/>
      <c r="E2" s="78"/>
      <c r="F2" s="78"/>
    </row>
    <row r="3" spans="2:6" ht="18" x14ac:dyDescent="0.25">
      <c r="B3" s="3"/>
      <c r="C3" s="3"/>
      <c r="D3" s="3"/>
      <c r="E3" s="4"/>
      <c r="F3" s="4"/>
    </row>
    <row r="4" spans="2:6" ht="25.5" x14ac:dyDescent="0.25">
      <c r="B4" s="34" t="s">
        <v>7</v>
      </c>
      <c r="C4" s="34" t="s">
        <v>204</v>
      </c>
      <c r="D4" s="34" t="s">
        <v>205</v>
      </c>
      <c r="E4" s="34" t="s">
        <v>191</v>
      </c>
      <c r="F4" s="34" t="s">
        <v>206</v>
      </c>
    </row>
    <row r="5" spans="2:6" x14ac:dyDescent="0.25">
      <c r="B5" s="34">
        <v>1</v>
      </c>
      <c r="C5" s="34">
        <v>3</v>
      </c>
      <c r="D5" s="34">
        <v>4</v>
      </c>
      <c r="E5" s="34">
        <v>5</v>
      </c>
      <c r="F5" s="34">
        <v>6</v>
      </c>
    </row>
    <row r="6" spans="2:6" x14ac:dyDescent="0.25">
      <c r="B6" s="9" t="s">
        <v>44</v>
      </c>
      <c r="C6" s="64">
        <f t="shared" ref="C6:E6" si="0">C7+C10+C12+C15+C19</f>
        <v>2054849</v>
      </c>
      <c r="D6" s="64">
        <f t="shared" si="0"/>
        <v>2041950</v>
      </c>
      <c r="E6" s="64">
        <f t="shared" si="0"/>
        <v>2084230</v>
      </c>
      <c r="F6" s="64">
        <f t="shared" ref="F6" si="1">F7+F10+F12+F15+F19</f>
        <v>2109330</v>
      </c>
    </row>
    <row r="7" spans="2:6" x14ac:dyDescent="0.25">
      <c r="B7" s="9" t="s">
        <v>17</v>
      </c>
      <c r="C7" s="64">
        <f t="shared" ref="C7:E7" si="2">C8+C9</f>
        <v>1911649</v>
      </c>
      <c r="D7" s="64">
        <f t="shared" si="2"/>
        <v>2022450</v>
      </c>
      <c r="E7" s="64">
        <f t="shared" si="2"/>
        <v>2057230</v>
      </c>
      <c r="F7" s="64">
        <f t="shared" ref="F7" si="3">F8+F9</f>
        <v>2092330</v>
      </c>
    </row>
    <row r="8" spans="2:6" x14ac:dyDescent="0.25">
      <c r="B8" s="22" t="s">
        <v>18</v>
      </c>
      <c r="C8" s="59">
        <v>1911649</v>
      </c>
      <c r="D8" s="59">
        <v>2022450</v>
      </c>
      <c r="E8" s="62">
        <v>2057230</v>
      </c>
      <c r="F8" s="62">
        <v>2092330</v>
      </c>
    </row>
    <row r="9" spans="2:6" x14ac:dyDescent="0.25">
      <c r="B9" s="23" t="s">
        <v>19</v>
      </c>
      <c r="C9" s="59"/>
      <c r="D9" s="59"/>
      <c r="E9" s="62"/>
      <c r="F9" s="62"/>
    </row>
    <row r="10" spans="2:6" x14ac:dyDescent="0.25">
      <c r="B10" s="9" t="s">
        <v>20</v>
      </c>
      <c r="C10" s="64">
        <f t="shared" ref="C10:F10" si="4">C11</f>
        <v>3500</v>
      </c>
      <c r="D10" s="64">
        <f t="shared" si="4"/>
        <v>3500</v>
      </c>
      <c r="E10" s="64">
        <f t="shared" si="4"/>
        <v>3500</v>
      </c>
      <c r="F10" s="64">
        <f t="shared" si="4"/>
        <v>2000</v>
      </c>
    </row>
    <row r="11" spans="2:6" x14ac:dyDescent="0.25">
      <c r="B11" s="24" t="s">
        <v>21</v>
      </c>
      <c r="C11" s="59">
        <v>3500</v>
      </c>
      <c r="D11" s="65">
        <v>3500</v>
      </c>
      <c r="E11" s="62">
        <v>3500</v>
      </c>
      <c r="F11" s="62">
        <v>2000</v>
      </c>
    </row>
    <row r="12" spans="2:6" x14ac:dyDescent="0.25">
      <c r="B12" s="9" t="s">
        <v>54</v>
      </c>
      <c r="C12" s="64">
        <f t="shared" ref="C12:E12" si="5">C13+C14</f>
        <v>124200</v>
      </c>
      <c r="D12" s="64">
        <f t="shared" si="5"/>
        <v>13000</v>
      </c>
      <c r="E12" s="64">
        <f t="shared" si="5"/>
        <v>20500</v>
      </c>
      <c r="F12" s="64">
        <f t="shared" ref="F12" si="6">F13+F14</f>
        <v>13000</v>
      </c>
    </row>
    <row r="13" spans="2:6" x14ac:dyDescent="0.25">
      <c r="B13" s="23" t="s">
        <v>55</v>
      </c>
      <c r="C13" s="59">
        <v>0</v>
      </c>
      <c r="D13" s="65">
        <v>0</v>
      </c>
      <c r="E13" s="62">
        <v>0</v>
      </c>
      <c r="F13" s="62">
        <v>0</v>
      </c>
    </row>
    <row r="14" spans="2:6" x14ac:dyDescent="0.25">
      <c r="B14" s="23" t="s">
        <v>56</v>
      </c>
      <c r="C14" s="59">
        <v>124200</v>
      </c>
      <c r="D14" s="65">
        <v>13000</v>
      </c>
      <c r="E14" s="62">
        <v>20500</v>
      </c>
      <c r="F14" s="62">
        <v>13000</v>
      </c>
    </row>
    <row r="15" spans="2:6" x14ac:dyDescent="0.25">
      <c r="B15" s="9" t="s">
        <v>57</v>
      </c>
      <c r="C15" s="64">
        <f t="shared" ref="C15:E15" si="7">C16+C17+C18</f>
        <v>15500</v>
      </c>
      <c r="D15" s="64">
        <f t="shared" si="7"/>
        <v>2000</v>
      </c>
      <c r="E15" s="64">
        <f t="shared" si="7"/>
        <v>2000</v>
      </c>
      <c r="F15" s="64">
        <f t="shared" ref="F15" si="8">F16+F17+F18</f>
        <v>1000</v>
      </c>
    </row>
    <row r="16" spans="2:6" x14ac:dyDescent="0.25">
      <c r="B16" s="23" t="s">
        <v>58</v>
      </c>
      <c r="C16" s="59">
        <v>15500</v>
      </c>
      <c r="D16" s="65">
        <v>2000</v>
      </c>
      <c r="E16" s="62">
        <v>2000</v>
      </c>
      <c r="F16" s="62">
        <v>1000</v>
      </c>
    </row>
    <row r="17" spans="2:6" x14ac:dyDescent="0.25">
      <c r="B17" s="23" t="s">
        <v>59</v>
      </c>
      <c r="C17" s="59">
        <v>0</v>
      </c>
      <c r="D17" s="65">
        <v>0</v>
      </c>
      <c r="E17" s="62">
        <v>0</v>
      </c>
      <c r="F17" s="62">
        <v>0</v>
      </c>
    </row>
    <row r="18" spans="2:6" ht="25.5" x14ac:dyDescent="0.25">
      <c r="B18" s="24" t="s">
        <v>60</v>
      </c>
      <c r="C18" s="59">
        <v>0</v>
      </c>
      <c r="D18" s="65">
        <v>0</v>
      </c>
      <c r="E18" s="62">
        <v>0</v>
      </c>
      <c r="F18" s="62">
        <v>0</v>
      </c>
    </row>
    <row r="19" spans="2:6" x14ac:dyDescent="0.25">
      <c r="B19" s="9" t="s">
        <v>61</v>
      </c>
      <c r="C19" s="64">
        <f t="shared" ref="C19:F19" si="9">C20</f>
        <v>0</v>
      </c>
      <c r="D19" s="64">
        <f t="shared" si="9"/>
        <v>1000</v>
      </c>
      <c r="E19" s="64">
        <f t="shared" si="9"/>
        <v>1000</v>
      </c>
      <c r="F19" s="64">
        <f t="shared" si="9"/>
        <v>1000</v>
      </c>
    </row>
    <row r="20" spans="2:6" x14ac:dyDescent="0.25">
      <c r="B20" s="13" t="s">
        <v>62</v>
      </c>
      <c r="C20" s="59"/>
      <c r="D20" s="65">
        <v>1000</v>
      </c>
      <c r="E20" s="62">
        <v>1000</v>
      </c>
      <c r="F20" s="62">
        <v>1000</v>
      </c>
    </row>
    <row r="21" spans="2:6" x14ac:dyDescent="0.25">
      <c r="B21" s="24"/>
      <c r="C21" s="59"/>
      <c r="D21" s="65"/>
      <c r="E21" s="62"/>
      <c r="F21" s="62"/>
    </row>
    <row r="22" spans="2:6" x14ac:dyDescent="0.25">
      <c r="B22" s="9" t="s">
        <v>45</v>
      </c>
      <c r="C22" s="64">
        <f t="shared" ref="C22:E22" si="10">C23+C26+C28+C31+C35</f>
        <v>2054849</v>
      </c>
      <c r="D22" s="64">
        <f t="shared" si="10"/>
        <v>2041950</v>
      </c>
      <c r="E22" s="64">
        <f t="shared" si="10"/>
        <v>2084230</v>
      </c>
      <c r="F22" s="64">
        <f t="shared" ref="F22" si="11">F23+F26+F28+F31+F35</f>
        <v>2109330</v>
      </c>
    </row>
    <row r="23" spans="2:6" x14ac:dyDescent="0.25">
      <c r="B23" s="9" t="s">
        <v>17</v>
      </c>
      <c r="C23" s="64">
        <f t="shared" ref="C23:E23" si="12">C24+C25</f>
        <v>1911649</v>
      </c>
      <c r="D23" s="64">
        <f t="shared" si="12"/>
        <v>2022450</v>
      </c>
      <c r="E23" s="64">
        <f t="shared" si="12"/>
        <v>2057230</v>
      </c>
      <c r="F23" s="64">
        <f t="shared" ref="F23" si="13">F24+F25</f>
        <v>2092330</v>
      </c>
    </row>
    <row r="24" spans="2:6" x14ac:dyDescent="0.25">
      <c r="B24" s="22" t="s">
        <v>18</v>
      </c>
      <c r="C24" s="59">
        <v>1911649</v>
      </c>
      <c r="D24" s="65">
        <v>2022450</v>
      </c>
      <c r="E24" s="62">
        <v>2057230</v>
      </c>
      <c r="F24" s="62">
        <v>2092330</v>
      </c>
    </row>
    <row r="25" spans="2:6" x14ac:dyDescent="0.25">
      <c r="B25" s="23" t="s">
        <v>19</v>
      </c>
      <c r="C25" s="59">
        <v>0</v>
      </c>
      <c r="D25" s="65">
        <v>0</v>
      </c>
      <c r="E25" s="62">
        <v>0</v>
      </c>
      <c r="F25" s="62">
        <v>0</v>
      </c>
    </row>
    <row r="26" spans="2:6" x14ac:dyDescent="0.25">
      <c r="B26" s="9" t="s">
        <v>20</v>
      </c>
      <c r="C26" s="64">
        <f t="shared" ref="C26:F26" si="14">C27</f>
        <v>3500</v>
      </c>
      <c r="D26" s="64">
        <f t="shared" si="14"/>
        <v>3500</v>
      </c>
      <c r="E26" s="64">
        <f t="shared" si="14"/>
        <v>3500</v>
      </c>
      <c r="F26" s="64">
        <f t="shared" si="14"/>
        <v>2000</v>
      </c>
    </row>
    <row r="27" spans="2:6" x14ac:dyDescent="0.25">
      <c r="B27" s="24" t="s">
        <v>21</v>
      </c>
      <c r="C27" s="59">
        <v>3500</v>
      </c>
      <c r="D27" s="65">
        <v>3500</v>
      </c>
      <c r="E27" s="62">
        <v>3500</v>
      </c>
      <c r="F27" s="62">
        <v>2000</v>
      </c>
    </row>
    <row r="28" spans="2:6" x14ac:dyDescent="0.25">
      <c r="B28" s="9" t="s">
        <v>54</v>
      </c>
      <c r="C28" s="64">
        <f t="shared" ref="C28:E28" si="15">C29+C30</f>
        <v>124200</v>
      </c>
      <c r="D28" s="64">
        <f t="shared" si="15"/>
        <v>13000</v>
      </c>
      <c r="E28" s="64">
        <f t="shared" si="15"/>
        <v>20500</v>
      </c>
      <c r="F28" s="64">
        <f t="shared" ref="F28" si="16">F29+F30</f>
        <v>13000</v>
      </c>
    </row>
    <row r="29" spans="2:6" x14ac:dyDescent="0.25">
      <c r="B29" s="23" t="s">
        <v>55</v>
      </c>
      <c r="C29" s="59">
        <v>0</v>
      </c>
      <c r="D29" s="65">
        <v>0</v>
      </c>
      <c r="E29" s="62">
        <v>0</v>
      </c>
      <c r="F29" s="62">
        <v>0</v>
      </c>
    </row>
    <row r="30" spans="2:6" x14ac:dyDescent="0.25">
      <c r="B30" s="23" t="s">
        <v>56</v>
      </c>
      <c r="C30" s="59">
        <v>124200</v>
      </c>
      <c r="D30" s="65">
        <v>13000</v>
      </c>
      <c r="E30" s="62">
        <v>20500</v>
      </c>
      <c r="F30" s="62">
        <v>13000</v>
      </c>
    </row>
    <row r="31" spans="2:6" x14ac:dyDescent="0.25">
      <c r="B31" s="9" t="s">
        <v>57</v>
      </c>
      <c r="C31" s="64">
        <f t="shared" ref="C31:E31" si="17">C32+C33+C34</f>
        <v>15500</v>
      </c>
      <c r="D31" s="64">
        <f t="shared" si="17"/>
        <v>2000</v>
      </c>
      <c r="E31" s="64">
        <f t="shared" si="17"/>
        <v>2000</v>
      </c>
      <c r="F31" s="64">
        <f t="shared" ref="F31" si="18">F32+F33+F34</f>
        <v>1000</v>
      </c>
    </row>
    <row r="32" spans="2:6" x14ac:dyDescent="0.25">
      <c r="B32" s="23" t="s">
        <v>58</v>
      </c>
      <c r="C32" s="59">
        <v>15500</v>
      </c>
      <c r="D32" s="65">
        <v>2000</v>
      </c>
      <c r="E32" s="62">
        <v>2000</v>
      </c>
      <c r="F32" s="62">
        <v>1000</v>
      </c>
    </row>
    <row r="33" spans="2:6" x14ac:dyDescent="0.25">
      <c r="B33" s="23" t="s">
        <v>59</v>
      </c>
      <c r="C33" s="59">
        <v>0</v>
      </c>
      <c r="D33" s="65">
        <v>0</v>
      </c>
      <c r="E33" s="62">
        <v>0</v>
      </c>
      <c r="F33" s="62">
        <v>0</v>
      </c>
    </row>
    <row r="34" spans="2:6" ht="25.5" x14ac:dyDescent="0.25">
      <c r="B34" s="24" t="s">
        <v>60</v>
      </c>
      <c r="C34" s="59">
        <v>0</v>
      </c>
      <c r="D34" s="65">
        <v>0</v>
      </c>
      <c r="E34" s="62">
        <v>0</v>
      </c>
      <c r="F34" s="62">
        <v>0</v>
      </c>
    </row>
    <row r="35" spans="2:6" x14ac:dyDescent="0.25">
      <c r="B35" s="9" t="s">
        <v>61</v>
      </c>
      <c r="C35" s="64">
        <f t="shared" ref="C35:F35" si="19">C36</f>
        <v>0</v>
      </c>
      <c r="D35" s="64">
        <f t="shared" si="19"/>
        <v>1000</v>
      </c>
      <c r="E35" s="64">
        <f t="shared" si="19"/>
        <v>1000</v>
      </c>
      <c r="F35" s="64">
        <f t="shared" si="19"/>
        <v>1000</v>
      </c>
    </row>
    <row r="36" spans="2:6" ht="15.75" customHeight="1" x14ac:dyDescent="0.25">
      <c r="B36" s="13" t="s">
        <v>62</v>
      </c>
      <c r="C36" s="59">
        <v>0</v>
      </c>
      <c r="D36" s="65">
        <v>1000</v>
      </c>
      <c r="E36" s="62">
        <v>1000</v>
      </c>
      <c r="F36" s="62">
        <v>1000</v>
      </c>
    </row>
    <row r="38" spans="2:6" x14ac:dyDescent="0.25">
      <c r="B38" s="40"/>
      <c r="C38" s="40"/>
      <c r="D38" s="40"/>
      <c r="E38" s="40"/>
      <c r="F38" s="40"/>
    </row>
  </sheetData>
  <mergeCells count="1">
    <mergeCell ref="B2:F2"/>
  </mergeCells>
  <pageMargins left="0.7" right="0.7" top="0.75" bottom="0.75" header="0.3" footer="0.3"/>
  <pageSetup paperSize="9" scale="7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C1"/>
  <sheetViews>
    <sheetView zoomScaleNormal="100" workbookViewId="0">
      <pane ySplit="1" topLeftCell="A2" activePane="bottomLeft" state="frozen"/>
      <selection activeCell="D114" sqref="D114"/>
      <selection pane="bottomLeft" activeCell="U18" sqref="U18"/>
    </sheetView>
  </sheetViews>
  <sheetFormatPr defaultRowHeight="12.75" x14ac:dyDescent="0.2"/>
  <cols>
    <col min="1" max="1" width="9.140625" style="50"/>
    <col min="2" max="3" width="9.140625" style="51"/>
    <col min="4" max="16384" width="9.140625" style="49"/>
  </cols>
  <sheetData/>
  <protectedRanges>
    <protectedRange sqref="A17:A80 A83:A88" name="Raspon1"/>
  </protectedRanges>
  <pageMargins left="0.98425196850393704" right="0.19685039370078741" top="0.55118110236220474" bottom="0.55118110236220474" header="0.51181102362204722" footer="0.51181102362204722"/>
  <pageSetup paperSize="9" scale="41" fitToWidth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7</vt:i4>
      </vt:variant>
      <vt:variant>
        <vt:lpstr>Imenovani rasponi</vt:lpstr>
      </vt:variant>
      <vt:variant>
        <vt:i4>2</vt:i4>
      </vt:variant>
    </vt:vector>
  </HeadingPairs>
  <TitlesOfParts>
    <vt:vector size="9" baseType="lpstr">
      <vt:lpstr>SAŽETAK</vt:lpstr>
      <vt:lpstr> Račun prihoda i rashoda -ekono</vt:lpstr>
      <vt:lpstr>Račun prihoda i rashoda - izvor</vt:lpstr>
      <vt:lpstr>Račun rashoda - funkcija</vt:lpstr>
      <vt:lpstr>Račun financiranja - ekonomska</vt:lpstr>
      <vt:lpstr>Račun financiranja - izvori</vt:lpstr>
      <vt:lpstr>Posebni dio</vt:lpstr>
      <vt:lpstr>' Račun prihoda i rashoda -ekono'!Podrucje_ispisa</vt:lpstr>
      <vt:lpstr>SAŽETAK!Podrucje_ispisa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Marija Lacković</dc:creator>
  <cp:lastModifiedBy>Tomislav Briški</cp:lastModifiedBy>
  <cp:lastPrinted>2023-07-24T12:33:14Z</cp:lastPrinted>
  <dcterms:created xsi:type="dcterms:W3CDTF">2022-08-12T12:51:27Z</dcterms:created>
  <dcterms:modified xsi:type="dcterms:W3CDTF">2024-12-16T13:10:48Z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Prilog Format izgleda izvršenja financijskog plana proračunskog korisnika (1).xlsx</vt:lpwstr>
  </property>
</Properties>
</file>